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xl/embeddings/oleObject1.bin" ContentType="application/vnd.openxmlformats-officedocument.oleObject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11/relationships/webextensiontaskpanes" Target="xl/webextensions/taskpanes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geactl.sharepoint.com/sites/PlanejamentoPiau/Shared Documents/Planejamento e Controle/PIMA/TE/2. Regulatório/2.7.Reajustes/10. REAJUSTE 2026/"/>
    </mc:Choice>
  </mc:AlternateContent>
  <xr:revisionPtr revIDLastSave="3" documentId="14_{85815CB7-1934-43A7-B54E-F5717F9299B9}" xr6:coauthVersionLast="47" xr6:coauthVersionMax="47" xr10:uidLastSave="{D8BB9EFF-AF25-4D4D-8C8A-9F8079D2C070}"/>
  <workbookProtection lockStructure="1"/>
  <bookViews>
    <workbookView xWindow="28680" yWindow="-120" windowWidth="29040" windowHeight="15720" tabRatio="803" firstSheet="3" activeTab="4" xr2:uid="{00000000-000D-0000-FFFF-FFFF00000000}"/>
  </bookViews>
  <sheets>
    <sheet name="Estrutura tarifária" sheetId="14" r:id="rId1"/>
    <sheet name="Tabela de Serviços" sheetId="18" r:id="rId2"/>
    <sheet name="Paramétrica" sheetId="3" r:id="rId3"/>
    <sheet name="Cenarios" sheetId="19" r:id="rId4"/>
    <sheet name="IPA - Prod. Químico" sheetId="6" r:id="rId5"/>
    <sheet name="Aneel - Energia" sheetId="13" r:id="rId6"/>
    <sheet name="Série Histórica IPCA" sheetId="12" r:id="rId7"/>
  </sheets>
  <definedNames>
    <definedName name="_xlnm.Print_Area" localSheetId="6">'Série Histórica IPCA'!$A$1:$H$419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19" l="1"/>
  <c r="C41" i="19" l="1"/>
  <c r="C40" i="19"/>
  <c r="C30" i="19"/>
  <c r="C29" i="19"/>
  <c r="V24" i="6"/>
  <c r="V23" i="6"/>
  <c r="V17" i="6"/>
  <c r="V16" i="6"/>
  <c r="C43" i="19"/>
  <c r="D43" i="19"/>
  <c r="B43" i="19"/>
  <c r="D41" i="19"/>
  <c r="D40" i="19"/>
  <c r="D32" i="19"/>
  <c r="C32" i="19"/>
  <c r="B32" i="19"/>
  <c r="D30" i="19"/>
  <c r="B30" i="19"/>
  <c r="B41" i="19" s="1"/>
  <c r="B29" i="19"/>
  <c r="B40" i="19" s="1"/>
  <c r="C29" i="3"/>
  <c r="C28" i="3"/>
  <c r="V9" i="6"/>
  <c r="V8" i="6"/>
  <c r="J455" i="12"/>
  <c r="J468" i="12"/>
  <c r="J2" i="18" s="1"/>
  <c r="C233" i="6"/>
  <c r="D29" i="3"/>
  <c r="D28" i="3"/>
  <c r="D42" i="19" l="1"/>
  <c r="D44" i="19" s="1"/>
  <c r="B45" i="19" s="1"/>
  <c r="B42" i="19"/>
  <c r="B44" i="19"/>
  <c r="C42" i="19"/>
  <c r="C44" i="19" s="1"/>
  <c r="B31" i="19"/>
  <c r="C31" i="19"/>
  <c r="D31" i="19"/>
  <c r="J441" i="12"/>
  <c r="C209" i="6"/>
  <c r="N8" i="6"/>
  <c r="E20" i="19" l="1"/>
  <c r="F20" i="19" s="1"/>
  <c r="C33" i="19"/>
  <c r="E21" i="19"/>
  <c r="F21" i="19" s="1"/>
  <c r="D33" i="19"/>
  <c r="E19" i="19"/>
  <c r="F19" i="19" s="1"/>
  <c r="B33" i="19"/>
  <c r="G21" i="13"/>
  <c r="F22" i="13" s="1"/>
  <c r="G45" i="13"/>
  <c r="F46" i="13" s="1"/>
  <c r="B34" i="19" l="1"/>
  <c r="F22" i="19"/>
  <c r="N9" i="6"/>
  <c r="C222" i="6"/>
  <c r="B29" i="3"/>
  <c r="B28" i="3"/>
  <c r="F36" i="18" l="1"/>
  <c r="G36" i="18" s="1"/>
  <c r="C208" i="6"/>
  <c r="C221" i="6"/>
  <c r="C220" i="6"/>
  <c r="F26" i="14"/>
  <c r="F25" i="14"/>
  <c r="F24" i="14"/>
  <c r="F23" i="14"/>
  <c r="F22" i="14"/>
  <c r="F21" i="14"/>
  <c r="F7" i="14"/>
  <c r="F8" i="14"/>
  <c r="F9" i="14"/>
  <c r="F10" i="14"/>
  <c r="F11" i="14"/>
  <c r="F12" i="14"/>
  <c r="F13" i="14"/>
  <c r="F14" i="14"/>
  <c r="F15" i="14"/>
  <c r="F16" i="14"/>
  <c r="F17" i="14"/>
  <c r="F6" i="14"/>
  <c r="F47" i="18" l="1"/>
  <c r="G47" i="18" s="1"/>
  <c r="F12" i="18"/>
  <c r="G12" i="18" s="1"/>
  <c r="F24" i="18"/>
  <c r="G24" i="18" s="1"/>
  <c r="F26" i="18"/>
  <c r="G26" i="18" s="1"/>
  <c r="F42" i="18"/>
  <c r="G42" i="18" s="1"/>
  <c r="F43" i="18"/>
  <c r="G43" i="18" s="1"/>
  <c r="F13" i="18"/>
  <c r="G13" i="18" s="1"/>
  <c r="F37" i="18"/>
  <c r="G37" i="18" s="1"/>
  <c r="F38" i="18"/>
  <c r="G38" i="18" s="1"/>
  <c r="F27" i="18"/>
  <c r="G27" i="18" s="1"/>
  <c r="F16" i="18"/>
  <c r="G16" i="18" s="1"/>
  <c r="F41" i="18"/>
  <c r="G41" i="18" s="1"/>
  <c r="F7" i="18"/>
  <c r="G7" i="18" s="1"/>
  <c r="F25" i="18"/>
  <c r="G25" i="18" s="1"/>
  <c r="F14" i="18"/>
  <c r="G14" i="18" s="1"/>
  <c r="F15" i="18"/>
  <c r="G15" i="18" s="1"/>
  <c r="F4" i="18"/>
  <c r="G4" i="18" s="1"/>
  <c r="F28" i="18"/>
  <c r="G28" i="18" s="1"/>
  <c r="F5" i="18"/>
  <c r="G5" i="18" s="1"/>
  <c r="F29" i="18"/>
  <c r="G29" i="18" s="1"/>
  <c r="F6" i="18"/>
  <c r="G6" i="18" s="1"/>
  <c r="F18" i="18"/>
  <c r="G18" i="18" s="1"/>
  <c r="F8" i="18"/>
  <c r="G8" i="18" s="1"/>
  <c r="F32" i="18"/>
  <c r="G32" i="18" s="1"/>
  <c r="F21" i="18"/>
  <c r="G21" i="18" s="1"/>
  <c r="F45" i="18"/>
  <c r="G45" i="18" s="1"/>
  <c r="F10" i="18"/>
  <c r="G10" i="18" s="1"/>
  <c r="F22" i="18"/>
  <c r="G22" i="18" s="1"/>
  <c r="F34" i="18"/>
  <c r="G34" i="18" s="1"/>
  <c r="F46" i="18"/>
  <c r="G46" i="18" s="1"/>
  <c r="F39" i="18"/>
  <c r="G39" i="18" s="1"/>
  <c r="F40" i="18"/>
  <c r="G40" i="18" s="1"/>
  <c r="F30" i="18"/>
  <c r="G30" i="18" s="1"/>
  <c r="F31" i="18"/>
  <c r="G31" i="18" s="1"/>
  <c r="F20" i="18"/>
  <c r="G20" i="18" s="1"/>
  <c r="F9" i="18"/>
  <c r="G9" i="18" s="1"/>
  <c r="F33" i="18"/>
  <c r="G33" i="18" s="1"/>
  <c r="F11" i="18"/>
  <c r="G11" i="18" s="1"/>
  <c r="F23" i="18"/>
  <c r="G23" i="18" s="1"/>
  <c r="F35" i="18"/>
  <c r="G35" i="18" s="1"/>
  <c r="B30" i="3" l="1"/>
  <c r="E19" i="3" s="1"/>
  <c r="D30" i="3"/>
  <c r="E21" i="3" s="1"/>
  <c r="F21" i="3" s="1"/>
  <c r="C30" i="3" l="1"/>
  <c r="E20" i="3" s="1"/>
  <c r="F20" i="3" s="1"/>
  <c r="F19" i="3"/>
  <c r="F22" i="3" l="1"/>
  <c r="J2" i="14" s="1"/>
  <c r="I25" i="14" l="1"/>
  <c r="I12" i="14"/>
  <c r="J24" i="14"/>
  <c r="J11" i="14"/>
  <c r="I24" i="14"/>
  <c r="I11" i="14"/>
  <c r="I23" i="14"/>
  <c r="I10" i="14"/>
  <c r="I22" i="14"/>
  <c r="J9" i="14"/>
  <c r="I21" i="14"/>
  <c r="I9" i="14"/>
  <c r="I17" i="14"/>
  <c r="I8" i="14"/>
  <c r="I16" i="14"/>
  <c r="I7" i="14"/>
  <c r="I15" i="14"/>
  <c r="I6" i="14"/>
  <c r="I14" i="14"/>
  <c r="I13" i="14"/>
  <c r="I26" i="14"/>
  <c r="J12" i="14"/>
  <c r="J7" i="14"/>
  <c r="J10" i="14"/>
  <c r="J8" i="14"/>
  <c r="J21" i="14"/>
  <c r="J17" i="14"/>
  <c r="J22" i="14"/>
  <c r="J23" i="14"/>
  <c r="J15" i="14"/>
  <c r="J13" i="14"/>
  <c r="J26" i="14"/>
  <c r="J6" i="14"/>
  <c r="J16" i="14"/>
  <c r="J14" i="14"/>
  <c r="J25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tc={86497B1B-5E80-45C0-8047-1DA57A8114E5}</author>
  </authors>
  <commentList>
    <comment ref="J2" authorId="0" shapeId="0" xr:uid="{86497B1B-5E80-45C0-8047-1DA57A8114E5}">
      <text>
        <t>[Threaded comment]
Your version of Excel allows you to read this threaded comment; however, any edits to it will get removed if the file is opened in a newer version of Excel. Learn more: https://go.microsoft.com/fwlink/?linkid=870924
Comment:
    Reajuste correspondente ao cenário 1</t>
      </text>
    </comment>
  </commentList>
</comments>
</file>

<file path=xl/sharedStrings.xml><?xml version="1.0" encoding="utf-8"?>
<sst xmlns="http://schemas.openxmlformats.org/spreadsheetml/2006/main" count="1006" uniqueCount="420">
  <si>
    <t>ESTRUTURA TARIFÁRIA 2023</t>
  </si>
  <si>
    <t>Vigencia até 06/2024</t>
  </si>
  <si>
    <t>ESTRUTURA TARIFÁRIA 2024</t>
  </si>
  <si>
    <t>Vigencia até 06/2025</t>
  </si>
  <si>
    <t>ESTRUTURA TARIFÁRIA 2025</t>
  </si>
  <si>
    <t>Vigencia até 06/2026</t>
  </si>
  <si>
    <t>REAJUSTE TARIFÁRIO 2026</t>
  </si>
  <si>
    <t>Vigencia até 06/2027</t>
  </si>
  <si>
    <t>Reajuste Paramétrica</t>
  </si>
  <si>
    <t>Reequilibrio</t>
  </si>
  <si>
    <t>Ligações Hidrometradas</t>
  </si>
  <si>
    <t>Tarifas atuais (https://aguasdeteresina.com.br/legislacao-e-tarifas/)</t>
  </si>
  <si>
    <t>Tarifas recalculadas</t>
  </si>
  <si>
    <t>CATEGORIAS</t>
  </si>
  <si>
    <t>Faixa Consumo (m³)</t>
  </si>
  <si>
    <t>Tarifa Água R$ / m³</t>
  </si>
  <si>
    <t>Tarifa de Esgoto (%)</t>
  </si>
  <si>
    <t>Social</t>
  </si>
  <si>
    <t>0 a 10</t>
  </si>
  <si>
    <t>11 a 20</t>
  </si>
  <si>
    <t>&gt; 25</t>
  </si>
  <si>
    <t xml:space="preserve">Residencial </t>
  </si>
  <si>
    <t>Comercial, Industrial e Pública</t>
  </si>
  <si>
    <t>Pequeno Comércio</t>
  </si>
  <si>
    <t>Ligações Não Hidrometradas</t>
  </si>
  <si>
    <t>Tarifa Social</t>
  </si>
  <si>
    <t>Residencial</t>
  </si>
  <si>
    <t>Comercial</t>
  </si>
  <si>
    <t>Industrial</t>
  </si>
  <si>
    <t>Pública</t>
  </si>
  <si>
    <t>Pequenos comércios</t>
  </si>
  <si>
    <t>IPCA Atualizado</t>
  </si>
  <si>
    <t>ITEM</t>
  </si>
  <si>
    <t>GSS</t>
  </si>
  <si>
    <t>SERVIÇOS</t>
  </si>
  <si>
    <t>Prazo para execução</t>
  </si>
  <si>
    <t>Valor Atual</t>
  </si>
  <si>
    <t>Valor Reajustado - 2025</t>
  </si>
  <si>
    <t>Valor Reajustado - 2026</t>
  </si>
  <si>
    <t>Abastecimento de água – carro pipa – fornecimento emergência</t>
  </si>
  <si>
    <t>08 horas</t>
  </si>
  <si>
    <t>Valor do m ³ da categoria correspondente</t>
  </si>
  <si>
    <t>Análise bacteriológica de água</t>
  </si>
  <si>
    <t>7 dias</t>
  </si>
  <si>
    <t>Análise bacteriológico de esgoto</t>
  </si>
  <si>
    <t>Análise físico-química de água</t>
  </si>
  <si>
    <t>Análise físico-química de esgoto</t>
  </si>
  <si>
    <t>Aferição do hidrômetro por solicitação</t>
  </si>
  <si>
    <t>Análise de projetos</t>
  </si>
  <si>
    <t>Desligamento a pedido do cliente (supressão do ramal)</t>
  </si>
  <si>
    <t>5 dias</t>
  </si>
  <si>
    <t>Entrega de conta em endereço alternativo</t>
  </si>
  <si>
    <t>2 horas</t>
  </si>
  <si>
    <t>Emissão de Certidão/Declaração de débito</t>
  </si>
  <si>
    <t>Emissão de extrato de débito</t>
  </si>
  <si>
    <t>Emissão de segunda via de conta normal</t>
  </si>
  <si>
    <t>Geonofonamento intradomiciliar</t>
  </si>
  <si>
    <t>Lançamento de dejetos domésticos (limpa fossa) - ETE -Leste</t>
  </si>
  <si>
    <t>-</t>
  </si>
  <si>
    <t>30% do valor do m 3 de água da categoria comercial/ industrial + 2,77</t>
  </si>
  <si>
    <t>30% do valor do m 3 de água da categoria comercial/ industrial + 2,83</t>
  </si>
  <si>
    <t>Ligação de Água – definitiva (diâmetro de 20 mm)</t>
  </si>
  <si>
    <t>Ligação de Água temporária até 06 meses (diâmetro de 20 mm)</t>
  </si>
  <si>
    <t>184,71 + valor de 160 m³ de água na categoria industrial</t>
  </si>
  <si>
    <t>188,73 + valor de 160 m³ de água na categoria industrial</t>
  </si>
  <si>
    <t>Ligação de água com diâmetro diferente de 20 mm</t>
  </si>
  <si>
    <t>Cobrar valor conforme orçamento</t>
  </si>
  <si>
    <t>Ligações de esgoto</t>
  </si>
  <si>
    <t>m 3 de água retirada do reservatório</t>
  </si>
  <si>
    <t>Valor por m³ excedente ao volume mínimo da categoria industrial</t>
  </si>
  <si>
    <t>Remanejamento da rede coletora ou ramal condominial</t>
  </si>
  <si>
    <t>Religação por corte simples (cavalete)</t>
  </si>
  <si>
    <t>1 dia</t>
  </si>
  <si>
    <t>Religação de Urgência a pedido do Usuário (corte no ramal)</t>
  </si>
  <si>
    <t>4 horas</t>
  </si>
  <si>
    <t>Religação de Urgência a pedido do Usuário (corte no cavalete)</t>
  </si>
  <si>
    <t>Religação por supressão parcial</t>
  </si>
  <si>
    <t>Religação por supressão total do ramal</t>
  </si>
  <si>
    <t>Reposição do hidrômetro (danificação/violação)-capacidade até 1,5 m ³</t>
  </si>
  <si>
    <t>3 dias</t>
  </si>
  <si>
    <t>Reposição do hidrômetro (danificação/violação)-capacidade até 3,0 m ³</t>
  </si>
  <si>
    <t>Reposição do hidrômetro (danificação/violação)-capacidade até 5,0 m ³</t>
  </si>
  <si>
    <t>Reposição do hidrômetro (danificação/violação)-capacidade até 7,0 m ³</t>
  </si>
  <si>
    <t>Reposição do hidrômetro (danificação/violação)-capacidade até 10 m ³</t>
  </si>
  <si>
    <t>Reposição do hidrômetro (danificação/violação)-capacidade até 20 m ³</t>
  </si>
  <si>
    <t>Reposição do hidrômetro (danificação/violação)-capacidade até 30 m ³</t>
  </si>
  <si>
    <t>Revisão de leitura a pedido do cliente</t>
  </si>
  <si>
    <t>2 dias</t>
  </si>
  <si>
    <t>Substituição do registro de gaveta após hidrômetro (20 mm)</t>
  </si>
  <si>
    <t>Substituição do registro de gaveta após hidrômetro (25 mm)</t>
  </si>
  <si>
    <t>Substituição do registro de gaveta após hidrômetro (32 mm)</t>
  </si>
  <si>
    <t>Transposição ou mudança de ramal de água</t>
  </si>
  <si>
    <t>Transposição ou mudança de ramal de esgoto</t>
  </si>
  <si>
    <t>Cobrar conforme orçamento</t>
  </si>
  <si>
    <t>Verificação da pressão no ramal</t>
  </si>
  <si>
    <t>Verificação da pressão na rede</t>
  </si>
  <si>
    <t>Vistoria nas instalações hidráulicas internas a pedido do cliente</t>
  </si>
  <si>
    <t>39,11 com uma economia + 13,05 por economia adicional</t>
  </si>
  <si>
    <t>39,96 com uma economia + 14,06 por economia adicional</t>
  </si>
  <si>
    <t>Tratamento de Chorume nas Etes, Leste e Pirajá. (categoria I - DBO (mgL) - 0 a 2500, nitrogênio amoniacal (mg/L) - 0 a 1500)</t>
  </si>
  <si>
    <t>Tratamento de Chorume nas Etes, Leste e Pirajá. (categoria II - DBO (mgL) - 2500 a 6000, nitrogênio amoniacal (mg/L) - 1500 a 2500)</t>
  </si>
  <si>
    <t>Tratamento de Chorume nas Etes, Leste e Pirajá. (categoria III - DBO (mgL) - acima de 6000, nitrogênio amoniacal (mg/L) - 0 a 2500)</t>
  </si>
  <si>
    <t>METODOLOGIA DE CÁLCULO</t>
  </si>
  <si>
    <t>Fórmula paramétrica de reajuste contida na pág.6 do Anexo IV - Estrutura Tarifária do Edital.</t>
  </si>
  <si>
    <t>IRT = (P1 x IA1) + (P2 x IA2) + (P3 x IA3)</t>
  </si>
  <si>
    <t>Os pesos P1, P2 e P3 são, conforme tabela contida na página 7.</t>
  </si>
  <si>
    <t>A variação a ser considerada é de 12 meses, considerando o 3º mês anterior ao do mês de reajuste (março)</t>
  </si>
  <si>
    <t>MEMÓRIA DE CÁLCULO</t>
  </si>
  <si>
    <t>Variação  Percentual</t>
  </si>
  <si>
    <t>PESO</t>
  </si>
  <si>
    <t>INDICE</t>
  </si>
  <si>
    <t>IA'</t>
  </si>
  <si>
    <t>IA1 refere-se a variação do custo de energia</t>
  </si>
  <si>
    <t>IA2 refere-se a variação do custo de produtos químicos</t>
  </si>
  <si>
    <t>IA3 refere-se a variação do IPCA</t>
  </si>
  <si>
    <t>IRT</t>
  </si>
  <si>
    <t>direta</t>
  </si>
  <si>
    <t>ENERGIA</t>
  </si>
  <si>
    <t>IPA - PROD. QUIM</t>
  </si>
  <si>
    <t>IPCA</t>
  </si>
  <si>
    <t>mês/Índice</t>
  </si>
  <si>
    <t>IA1</t>
  </si>
  <si>
    <t>IA2</t>
  </si>
  <si>
    <t>IA3</t>
  </si>
  <si>
    <t>Variação MAR25/ - MAR/26</t>
  </si>
  <si>
    <t>indireta</t>
  </si>
  <si>
    <t>NOTAS:</t>
  </si>
  <si>
    <t>1- CEPISA - NÃO CONSIDERA BANDEIRA TARIFÁRIA E ICMS</t>
  </si>
  <si>
    <t>Cenário 1</t>
  </si>
  <si>
    <t>Referencia</t>
  </si>
  <si>
    <t>Mar/25 - Mar/26</t>
  </si>
  <si>
    <t>Fev/25 - Mar/26</t>
  </si>
  <si>
    <t>Variação do Indice</t>
  </si>
  <si>
    <t>Peso</t>
  </si>
  <si>
    <t>IA</t>
  </si>
  <si>
    <t>Cenário 2</t>
  </si>
  <si>
    <t>Fev/25 - Fev/26</t>
  </si>
  <si>
    <t>Cenário 1: O cálculo de reajuste realizado no ano 2025 levou em consideração o período de Fev/24 até Fev/25. Entretanto, conforme contrato, a variação a ser considerada para cálculo é de 12 meses, considerando o 3º mês anterior ao do mês de reajuste (março), então deveria ter sido considerado o período de Mar/25 - Mar/26. Desta forma para equalizar o período o atual cálculo de reajuste leva em consideração Fev/25 - Mar/26.</t>
  </si>
  <si>
    <t>Cenário 2: Foi mantido o mesmo mês referência considerado no reajuste anterior, portanto, considerou-se o período de Fev/25-Fev/26.</t>
  </si>
  <si>
    <t/>
  </si>
  <si>
    <t>Reajuste 2026</t>
  </si>
  <si>
    <t>IPA-OG-DI Produtos Químicos código FGV: 1477196</t>
  </si>
  <si>
    <t>Série Histórica</t>
  </si>
  <si>
    <t>FGVDADOS - 14/04/2025 17:49:49</t>
  </si>
  <si>
    <t>IPA-OG-DI Produtos Químicos (1477196) - FEV/25</t>
  </si>
  <si>
    <t>IPA-OG-DI Produtos Químicos (1477196) - MAR/25</t>
  </si>
  <si>
    <t>IPA-OG-DI Produtos Químicos (1477196) - DEZ/25</t>
  </si>
  <si>
    <t>IPA-OG-DI Produtos Químicos (1477196) - MAR/26</t>
  </si>
  <si>
    <t>LEGENDA</t>
  </si>
  <si>
    <t>Série</t>
  </si>
  <si>
    <t>Título</t>
  </si>
  <si>
    <t>Código</t>
  </si>
  <si>
    <t>Fonte</t>
  </si>
  <si>
    <t>Unidade</t>
  </si>
  <si>
    <t>Fator de escala</t>
  </si>
  <si>
    <t>Base do No. índice</t>
  </si>
  <si>
    <t>Acesso Guilherme de Oliveira Fernandes/Monika Akemi Tukiama/Rafel Cambricoli</t>
  </si>
  <si>
    <t>1</t>
  </si>
  <si>
    <t>IPAOG-DI Produtos químicos - Nro. Índice(1477196)</t>
  </si>
  <si>
    <t>1477196</t>
  </si>
  <si>
    <t>IPA</t>
  </si>
  <si>
    <t>Indice</t>
  </si>
  <si>
    <t>?</t>
  </si>
  <si>
    <t>05/01/2016</t>
  </si>
  <si>
    <t>Reajuste 2026 - Cenario 1</t>
  </si>
  <si>
    <t>Data</t>
  </si>
  <si>
    <t>01/2008</t>
  </si>
  <si>
    <t>02/2008</t>
  </si>
  <si>
    <t>03/2008</t>
  </si>
  <si>
    <t>04/2008</t>
  </si>
  <si>
    <t>05/2008</t>
  </si>
  <si>
    <t>06/2008</t>
  </si>
  <si>
    <t>Reajuste 2026 - Cenario 2</t>
  </si>
  <si>
    <t>07/2008</t>
  </si>
  <si>
    <t>08/2008</t>
  </si>
  <si>
    <t>09/2008</t>
  </si>
  <si>
    <t>10/2008</t>
  </si>
  <si>
    <t>IPA-OG-DI Produtos Químicos (1477196) - FEV/26</t>
  </si>
  <si>
    <t>11/2008</t>
  </si>
  <si>
    <t>12/2008</t>
  </si>
  <si>
    <t>01/2009</t>
  </si>
  <si>
    <t>02/2009</t>
  </si>
  <si>
    <t>03/2009</t>
  </si>
  <si>
    <t>04/2009</t>
  </si>
  <si>
    <t>05/2009</t>
  </si>
  <si>
    <t>06/2009</t>
  </si>
  <si>
    <t>07/2009</t>
  </si>
  <si>
    <t>08/2009</t>
  </si>
  <si>
    <t>09/2009</t>
  </si>
  <si>
    <t>10/2009</t>
  </si>
  <si>
    <t>11/2009</t>
  </si>
  <si>
    <t>12/2009</t>
  </si>
  <si>
    <t>01/2010</t>
  </si>
  <si>
    <t>02/2010</t>
  </si>
  <si>
    <t>03/2010</t>
  </si>
  <si>
    <t>04/2010</t>
  </si>
  <si>
    <t>05/2010</t>
  </si>
  <si>
    <t>06/2010</t>
  </si>
  <si>
    <t>07/2010</t>
  </si>
  <si>
    <t>08/2010</t>
  </si>
  <si>
    <t>09/2010</t>
  </si>
  <si>
    <t>10/2010</t>
  </si>
  <si>
    <t>11/2010</t>
  </si>
  <si>
    <t>12/2010</t>
  </si>
  <si>
    <t>01/2011</t>
  </si>
  <si>
    <t>02/2011</t>
  </si>
  <si>
    <t>03/2011</t>
  </si>
  <si>
    <t>04/2011</t>
  </si>
  <si>
    <t>05/2011</t>
  </si>
  <si>
    <t>06/2011</t>
  </si>
  <si>
    <t>07/2011</t>
  </si>
  <si>
    <t>08/2011</t>
  </si>
  <si>
    <t>09/2011</t>
  </si>
  <si>
    <t>10/2011</t>
  </si>
  <si>
    <t>11/2011</t>
  </si>
  <si>
    <t>12/2011</t>
  </si>
  <si>
    <t>01/2012</t>
  </si>
  <si>
    <t>02/2012</t>
  </si>
  <si>
    <t>03/2012</t>
  </si>
  <si>
    <t>04/2012</t>
  </si>
  <si>
    <t>05/2012</t>
  </si>
  <si>
    <t>06/2012</t>
  </si>
  <si>
    <t>07/2012</t>
  </si>
  <si>
    <t>08/2012</t>
  </si>
  <si>
    <t>09/2012</t>
  </si>
  <si>
    <t>10/2012</t>
  </si>
  <si>
    <t>11/2012</t>
  </si>
  <si>
    <t>12/2012</t>
  </si>
  <si>
    <t>01/2013</t>
  </si>
  <si>
    <t>02/2013</t>
  </si>
  <si>
    <t>03/2013</t>
  </si>
  <si>
    <t>04/2013</t>
  </si>
  <si>
    <t>05/2013</t>
  </si>
  <si>
    <t>06/2013</t>
  </si>
  <si>
    <t>07/2013</t>
  </si>
  <si>
    <t>08/2013</t>
  </si>
  <si>
    <t>09/2013</t>
  </si>
  <si>
    <t>10/2013</t>
  </si>
  <si>
    <t>11/2013</t>
  </si>
  <si>
    <t>12/2013</t>
  </si>
  <si>
    <t>01/2014</t>
  </si>
  <si>
    <t>02/2014</t>
  </si>
  <si>
    <t>03/2014</t>
  </si>
  <si>
    <t>04/2014</t>
  </si>
  <si>
    <t>05/2014</t>
  </si>
  <si>
    <t>06/2014</t>
  </si>
  <si>
    <t>07/2014</t>
  </si>
  <si>
    <t>08/2014</t>
  </si>
  <si>
    <t>09/2014</t>
  </si>
  <si>
    <t>10/2014</t>
  </si>
  <si>
    <t>11/2014</t>
  </si>
  <si>
    <t>12/2014</t>
  </si>
  <si>
    <t>01/2015</t>
  </si>
  <si>
    <t>02/2015</t>
  </si>
  <si>
    <t>03/2015</t>
  </si>
  <si>
    <t>04/2015</t>
  </si>
  <si>
    <t>05/2015</t>
  </si>
  <si>
    <t>06/2015</t>
  </si>
  <si>
    <t>07/2015</t>
  </si>
  <si>
    <t>08/2015</t>
  </si>
  <si>
    <t>09/2015</t>
  </si>
  <si>
    <t>10/2015</t>
  </si>
  <si>
    <t>11/2015</t>
  </si>
  <si>
    <t>12/2015</t>
  </si>
  <si>
    <t>01/2016</t>
  </si>
  <si>
    <t>02/2016</t>
  </si>
  <si>
    <t>03/2016</t>
  </si>
  <si>
    <t>04/2016</t>
  </si>
  <si>
    <t>05/2016</t>
  </si>
  <si>
    <t>06/2016</t>
  </si>
  <si>
    <t>07/2016</t>
  </si>
  <si>
    <t>08/2016</t>
  </si>
  <si>
    <t>09/2016</t>
  </si>
  <si>
    <t>10/2016</t>
  </si>
  <si>
    <t>11/2016</t>
  </si>
  <si>
    <t>12/2016</t>
  </si>
  <si>
    <t>01/2017</t>
  </si>
  <si>
    <t>02/2017</t>
  </si>
  <si>
    <t>03/2017</t>
  </si>
  <si>
    <t>04/2017</t>
  </si>
  <si>
    <t>05/2017</t>
  </si>
  <si>
    <t>06/2017</t>
  </si>
  <si>
    <t>07/2017</t>
  </si>
  <si>
    <t>08/2017</t>
  </si>
  <si>
    <t>09/2017</t>
  </si>
  <si>
    <t>10/2017</t>
  </si>
  <si>
    <t>11/2017</t>
  </si>
  <si>
    <t>12/2017</t>
  </si>
  <si>
    <t>01/2018</t>
  </si>
  <si>
    <t>02/2018</t>
  </si>
  <si>
    <t>03/2018</t>
  </si>
  <si>
    <t>04/2018</t>
  </si>
  <si>
    <t>05/2018</t>
  </si>
  <si>
    <t>06/2018</t>
  </si>
  <si>
    <t>07/2018</t>
  </si>
  <si>
    <t>08/2018</t>
  </si>
  <si>
    <t>09/2018</t>
  </si>
  <si>
    <t>10/2018</t>
  </si>
  <si>
    <t>11/2018</t>
  </si>
  <si>
    <t>12/2018</t>
  </si>
  <si>
    <t>01/2019</t>
  </si>
  <si>
    <t>02/2019</t>
  </si>
  <si>
    <t>03/2019</t>
  </si>
  <si>
    <t>04/2019</t>
  </si>
  <si>
    <t>05/2019</t>
  </si>
  <si>
    <t>06/2019</t>
  </si>
  <si>
    <t>07/2019</t>
  </si>
  <si>
    <t>08/2019</t>
  </si>
  <si>
    <t>09/2019</t>
  </si>
  <si>
    <t>10/2019</t>
  </si>
  <si>
    <t>11/2019</t>
  </si>
  <si>
    <t>12/2019</t>
  </si>
  <si>
    <t>01/2020</t>
  </si>
  <si>
    <t>02/2020</t>
  </si>
  <si>
    <t>03/2020</t>
  </si>
  <si>
    <t>04/2020</t>
  </si>
  <si>
    <t>05/2020</t>
  </si>
  <si>
    <t>06/2020</t>
  </si>
  <si>
    <t>07/2020</t>
  </si>
  <si>
    <t>08/2020</t>
  </si>
  <si>
    <t>09/2020</t>
  </si>
  <si>
    <t>10/2020</t>
  </si>
  <si>
    <t>11/2020</t>
  </si>
  <si>
    <t>12/2020</t>
  </si>
  <si>
    <t>01/2021</t>
  </si>
  <si>
    <t>02/2021</t>
  </si>
  <si>
    <t>03/2021</t>
  </si>
  <si>
    <t>04/2021</t>
  </si>
  <si>
    <t>05/2021</t>
  </si>
  <si>
    <t>06/2021</t>
  </si>
  <si>
    <t>07/2021</t>
  </si>
  <si>
    <t>08/2021</t>
  </si>
  <si>
    <t>09/2021</t>
  </si>
  <si>
    <t>10/2021</t>
  </si>
  <si>
    <t>11/2021</t>
  </si>
  <si>
    <t>12/2021</t>
  </si>
  <si>
    <t>01/2022</t>
  </si>
  <si>
    <t>02/2022</t>
  </si>
  <si>
    <t>03/2022</t>
  </si>
  <si>
    <t>04/2022</t>
  </si>
  <si>
    <t>05/2022</t>
  </si>
  <si>
    <t>06/2022</t>
  </si>
  <si>
    <t>07/2022</t>
  </si>
  <si>
    <t>08/2022</t>
  </si>
  <si>
    <t>09/2022</t>
  </si>
  <si>
    <t>10/2022</t>
  </si>
  <si>
    <t>11/2022</t>
  </si>
  <si>
    <t>12/2022</t>
  </si>
  <si>
    <t>01/2023</t>
  </si>
  <si>
    <t>02/2023</t>
  </si>
  <si>
    <t>03/2023</t>
  </si>
  <si>
    <t>04/2023</t>
  </si>
  <si>
    <t>05/2023</t>
  </si>
  <si>
    <t>06/2023</t>
  </si>
  <si>
    <t>07/2023</t>
  </si>
  <si>
    <t>08/2023</t>
  </si>
  <si>
    <t>09/2023</t>
  </si>
  <si>
    <t>10/2023</t>
  </si>
  <si>
    <t>11/2023</t>
  </si>
  <si>
    <t>12/2023</t>
  </si>
  <si>
    <t>01/2024</t>
  </si>
  <si>
    <t>02/2024</t>
  </si>
  <si>
    <t>03/2024</t>
  </si>
  <si>
    <t>04/2024</t>
  </si>
  <si>
    <t>05/2024</t>
  </si>
  <si>
    <t>06/2024</t>
  </si>
  <si>
    <t>07/2024</t>
  </si>
  <si>
    <t>08/2024</t>
  </si>
  <si>
    <t>09/2024</t>
  </si>
  <si>
    <t>10/2024</t>
  </si>
  <si>
    <t>11/2024</t>
  </si>
  <si>
    <t>12/2024</t>
  </si>
  <si>
    <t>01/2025</t>
  </si>
  <si>
    <t>02/2025</t>
  </si>
  <si>
    <t>03/2025</t>
  </si>
  <si>
    <t>04/2025</t>
  </si>
  <si>
    <t>05/2025</t>
  </si>
  <si>
    <t>06/2025</t>
  </si>
  <si>
    <t>07/2025</t>
  </si>
  <si>
    <t>08/2025</t>
  </si>
  <si>
    <t>09/2025</t>
  </si>
  <si>
    <t>10/2025</t>
  </si>
  <si>
    <t>11/2025</t>
  </si>
  <si>
    <t>12/2025</t>
  </si>
  <si>
    <t>01/2026</t>
  </si>
  <si>
    <t>02/2026</t>
  </si>
  <si>
    <t>03/2026</t>
  </si>
  <si>
    <t>Resolução 3.414/2024</t>
  </si>
  <si>
    <t>https://portalrelatorios.aneel.gov.br/luznatarifa/basestarifas</t>
  </si>
  <si>
    <t xml:space="preserve">Tarifa A3 Azul FP </t>
  </si>
  <si>
    <t>por MWh</t>
  </si>
  <si>
    <t>Transformando MWh EM KWh</t>
  </si>
  <si>
    <t>Resolução 3.555/2025</t>
  </si>
  <si>
    <t>SÉRIE HISTÓRICA DO IPCA</t>
  </si>
  <si>
    <t>(continua)</t>
  </si>
  <si>
    <t xml:space="preserve">    VARIAÇÃO</t>
  </si>
  <si>
    <t>ANO</t>
  </si>
  <si>
    <t>MÊS</t>
  </si>
  <si>
    <t>NÚMERO ÍNDICE</t>
  </si>
  <si>
    <t>(%)</t>
  </si>
  <si>
    <t>(DEZ 93 = 100)</t>
  </si>
  <si>
    <t>NO</t>
  </si>
  <si>
    <t>MESES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</si>
  <si>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</si>
  <si>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</si>
  <si>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</si>
  <si>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</si>
  <si>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</si>
  <si>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</si>
  <si>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</si>
  <si>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</si>
  <si>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</si>
  <si>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</si>
  <si>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</si>
  <si>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</si>
  <si>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 xml:space="preserve"> </t>
  </si>
  <si>
    <t>(continuação)</t>
  </si>
  <si>
    <t>(conclusão)</t>
  </si>
  <si>
    <t xml:space="preserve">Fonte: IBGE, Diretoria de Pesquisas, Coordenação de Índices de Preços, </t>
  </si>
  <si>
    <t>Sistema Nacional de Índices de Preços ao Consumidor.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</si>
</sst>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"/>
    <numFmt numFmtId="165" formatCode="0.0000"/>
    <numFmt numFmtId="166" formatCode="_-&quot;R$&quot;\ * #,##0.0000_-;\-&quot;R$&quot;\ * #,##0.0000_-;_-&quot;R$&quot;\ * &quot;-&quot;??_-;_-@_-"/>
    <numFmt numFmtId="167" formatCode="0.0000%"/>
    <numFmt numFmtId="168" formatCode="0.000%"/>
    <numFmt numFmtId="169" formatCode="_-&quot;R$&quot;\ * #,##0.000_-;\-&quot;R$&quot;\ * #,##0.000_-;_-&quot;R$&quot;\ * &quot;-&quot;??_-;_-@_-"/>
    <numFmt numFmtId="170" formatCode="&quot;R$ &quot;#,##0.00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1"/>
      <color theme="1"/>
      <name val="Arial"/>
      <family val="2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8"/>
      <name val="Courier New"/>
      <family val="3"/>
    </font>
    <font>
      <sz val="12"/>
      <name val="Courier New"/>
      <family val="3"/>
    </font>
    <font>
      <sz val="12"/>
      <name val="Times New Roman"/>
      <family val="1"/>
    </font>
    <font>
      <b/>
      <sz val="8"/>
      <name val="Courier New"/>
      <family val="3"/>
    </font>
    <font>
      <b/>
      <sz val="10"/>
      <name val="Courier New"/>
      <family val="3"/>
    </font>
    <font>
      <b/>
      <sz val="12"/>
      <name val="Courier New"/>
      <family val="3"/>
    </font>
    <font>
      <sz val="10"/>
      <name val="Courier New"/>
      <family val="3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name val="Times New Roma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11"/>
      <color rgb="FF333333"/>
      <name val="Roboto"/>
    </font>
    <font>
      <sz val="10"/>
      <color rgb="FF33333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color rgb="FF11111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C00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8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/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1">
    <xf numFmtId="0" fontId="0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21" borderId="0" applyNumberFormat="0" applyBorder="0" applyAlignment="0" applyProtection="0"/>
    <xf numFmtId="0" fontId="18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9" borderId="2" applyNumberFormat="0" applyAlignment="0" applyProtection="0"/>
    <xf numFmtId="0" fontId="16" fillId="9" borderId="2" applyNumberFormat="0" applyAlignment="0" applyProtection="0"/>
    <xf numFmtId="0" fontId="4" fillId="22" borderId="3" applyNumberFormat="0" applyAlignment="0" applyProtection="0"/>
    <xf numFmtId="0" fontId="9" fillId="0" borderId="4" applyNumberFormat="0" applyFill="0" applyAlignment="0" applyProtection="0"/>
    <xf numFmtId="0" fontId="4" fillId="22" borderId="3" applyNumberFormat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21" borderId="0" applyNumberFormat="0" applyBorder="0" applyAlignment="0" applyProtection="0"/>
    <xf numFmtId="0" fontId="17" fillId="9" borderId="2" applyNumberFormat="0" applyAlignment="0" applyProtection="0"/>
    <xf numFmtId="0" fontId="22" fillId="0" borderId="0" applyNumberFormat="0" applyFill="0" applyBorder="0" applyAlignment="0" applyProtection="0"/>
    <xf numFmtId="0" fontId="15" fillId="5" borderId="0" applyNumberFormat="0" applyBorder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7" fillId="8" borderId="2" applyNumberFormat="0" applyAlignment="0" applyProtection="0"/>
    <xf numFmtId="0" fontId="9" fillId="0" borderId="4" applyNumberFormat="0" applyFill="0" applyAlignment="0" applyProtection="0"/>
    <xf numFmtId="0" fontId="19" fillId="23" borderId="0" applyNumberFormat="0" applyBorder="0" applyAlignment="0" applyProtection="0"/>
    <xf numFmtId="0" fontId="8" fillId="0" borderId="0"/>
    <xf numFmtId="0" fontId="8" fillId="24" borderId="8" applyNumberFormat="0" applyFont="0" applyAlignment="0" applyProtection="0"/>
    <xf numFmtId="0" fontId="3" fillId="24" borderId="8" applyNumberFormat="0" applyFont="0" applyAlignment="0" applyProtection="0"/>
    <xf numFmtId="0" fontId="20" fillId="9" borderId="9" applyNumberFormat="0" applyAlignment="0" applyProtection="0"/>
    <xf numFmtId="0" fontId="20" fillId="9" borderId="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8" fillId="0" borderId="0"/>
    <xf numFmtId="0" fontId="7" fillId="0" borderId="0"/>
    <xf numFmtId="44" fontId="1" fillId="0" borderId="0" applyFont="0" applyFill="0" applyBorder="0" applyAlignment="0" applyProtection="0"/>
    <xf numFmtId="0" fontId="8" fillId="0" borderId="0"/>
    <xf numFmtId="0" fontId="8" fillId="0" borderId="0"/>
    <xf numFmtId="0" fontId="42" fillId="0" borderId="0" applyNumberFormat="0" applyFill="0" applyBorder="0" applyAlignment="0" applyProtection="0"/>
  </cellStyleXfs>
  <cellXfs count="242">
    <xf numFmtId="0" fontId="0" fillId="0" borderId="0" xfId="0"/>
    <xf numFmtId="10" fontId="0" fillId="0" borderId="0" xfId="0" applyNumberFormat="1"/>
    <xf numFmtId="10" fontId="0" fillId="0" borderId="0" xfId="1" applyNumberFormat="1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0" fontId="2" fillId="0" borderId="0" xfId="1" applyNumberFormat="1" applyFont="1" applyBorder="1"/>
    <xf numFmtId="10" fontId="2" fillId="0" borderId="0" xfId="1" applyNumberFormat="1" applyFont="1" applyFill="1" applyBorder="1" applyAlignment="1">
      <alignment horizontal="center"/>
    </xf>
    <xf numFmtId="10" fontId="2" fillId="0" borderId="11" xfId="1" applyNumberFormat="1" applyFont="1" applyBorder="1"/>
    <xf numFmtId="43" fontId="0" fillId="0" borderId="1" xfId="3" applyFont="1" applyBorder="1"/>
    <xf numFmtId="4" fontId="24" fillId="0" borderId="0" xfId="85" applyNumberFormat="1" applyFont="1"/>
    <xf numFmtId="2" fontId="24" fillId="0" borderId="0" xfId="85" applyNumberFormat="1" applyFont="1"/>
    <xf numFmtId="0" fontId="25" fillId="0" borderId="0" xfId="85" applyFont="1"/>
    <xf numFmtId="0" fontId="30" fillId="0" borderId="0" xfId="85" applyFont="1"/>
    <xf numFmtId="2" fontId="7" fillId="0" borderId="1" xfId="0" applyNumberFormat="1" applyFont="1" applyBorder="1"/>
    <xf numFmtId="0" fontId="2" fillId="2" borderId="12" xfId="0" applyFont="1" applyFill="1" applyBorder="1"/>
    <xf numFmtId="0" fontId="2" fillId="2" borderId="33" xfId="0" applyFont="1" applyFill="1" applyBorder="1"/>
    <xf numFmtId="0" fontId="2" fillId="2" borderId="11" xfId="0" applyFont="1" applyFill="1" applyBorder="1"/>
    <xf numFmtId="0" fontId="24" fillId="0" borderId="0" xfId="85" applyFont="1"/>
    <xf numFmtId="0" fontId="24" fillId="0" borderId="0" xfId="85" quotePrefix="1" applyFont="1"/>
    <xf numFmtId="44" fontId="2" fillId="0" borderId="0" xfId="87" applyFont="1"/>
    <xf numFmtId="166" fontId="2" fillId="0" borderId="0" xfId="0" applyNumberFormat="1" applyFont="1"/>
    <xf numFmtId="165" fontId="0" fillId="0" borderId="1" xfId="0" applyNumberFormat="1" applyBorder="1"/>
    <xf numFmtId="164" fontId="0" fillId="0" borderId="0" xfId="0" applyNumberFormat="1"/>
    <xf numFmtId="167" fontId="2" fillId="2" borderId="1" xfId="1" applyNumberFormat="1" applyFont="1" applyFill="1" applyBorder="1" applyAlignment="1">
      <alignment horizontal="center"/>
    </xf>
    <xf numFmtId="10" fontId="0" fillId="0" borderId="0" xfId="1" applyNumberFormat="1" applyFont="1"/>
    <xf numFmtId="167" fontId="2" fillId="0" borderId="1" xfId="1" applyNumberFormat="1" applyFont="1" applyBorder="1"/>
    <xf numFmtId="0" fontId="0" fillId="0" borderId="34" xfId="0" applyBorder="1" applyAlignment="1">
      <alignment horizontal="center" wrapText="1"/>
    </xf>
    <xf numFmtId="1" fontId="2" fillId="0" borderId="1" xfId="0" applyNumberFormat="1" applyFont="1" applyBorder="1" applyAlignment="1">
      <alignment horizontal="center"/>
    </xf>
    <xf numFmtId="0" fontId="33" fillId="0" borderId="0" xfId="0" applyFont="1"/>
    <xf numFmtId="0" fontId="0" fillId="26" borderId="35" xfId="0" applyFill="1" applyBorder="1" applyAlignment="1">
      <alignment horizontal="center" wrapText="1"/>
    </xf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17" xfId="0" applyBorder="1"/>
    <xf numFmtId="0" fontId="0" fillId="0" borderId="19" xfId="0" applyBorder="1"/>
    <xf numFmtId="0" fontId="2" fillId="0" borderId="0" xfId="0" applyFont="1" applyAlignment="1">
      <alignment horizontal="right"/>
    </xf>
    <xf numFmtId="164" fontId="32" fillId="0" borderId="19" xfId="0" applyNumberFormat="1" applyFont="1" applyBorder="1"/>
    <xf numFmtId="0" fontId="0" fillId="0" borderId="39" xfId="0" applyBorder="1"/>
    <xf numFmtId="0" fontId="0" fillId="0" borderId="40" xfId="0" applyBorder="1"/>
    <xf numFmtId="164" fontId="32" fillId="0" borderId="41" xfId="0" applyNumberFormat="1" applyFont="1" applyBorder="1"/>
    <xf numFmtId="168" fontId="0" fillId="0" borderId="1" xfId="1" applyNumberFormat="1" applyFont="1" applyBorder="1" applyAlignment="1">
      <alignment horizontal="center"/>
    </xf>
    <xf numFmtId="168" fontId="2" fillId="0" borderId="0" xfId="1" applyNumberFormat="1" applyFont="1"/>
    <xf numFmtId="167" fontId="0" fillId="0" borderId="0" xfId="0" applyNumberFormat="1"/>
    <xf numFmtId="49" fontId="36" fillId="27" borderId="47" xfId="88" applyNumberFormat="1" applyFont="1" applyFill="1" applyBorder="1" applyAlignment="1">
      <alignment horizontal="center" vertical="center" wrapText="1"/>
    </xf>
    <xf numFmtId="49" fontId="36" fillId="27" borderId="48" xfId="88" applyNumberFormat="1" applyFont="1" applyFill="1" applyBorder="1" applyAlignment="1">
      <alignment horizontal="center" vertical="center" wrapText="1"/>
    </xf>
    <xf numFmtId="49" fontId="35" fillId="27" borderId="49" xfId="88" applyNumberFormat="1" applyFont="1" applyFill="1" applyBorder="1" applyAlignment="1">
      <alignment horizontal="center" vertical="center"/>
    </xf>
    <xf numFmtId="0" fontId="39" fillId="29" borderId="0" xfId="0" applyFont="1" applyFill="1" applyAlignment="1">
      <alignment vertical="center" wrapText="1"/>
    </xf>
    <xf numFmtId="168" fontId="24" fillId="0" borderId="0" xfId="1" applyNumberFormat="1" applyFont="1" applyFill="1"/>
    <xf numFmtId="0" fontId="41" fillId="0" borderId="40" xfId="0" applyFont="1" applyBorder="1" applyAlignment="1">
      <alignment horizontal="right"/>
    </xf>
    <xf numFmtId="0" fontId="0" fillId="0" borderId="0" xfId="0" applyAlignment="1">
      <alignment vertical="center"/>
    </xf>
    <xf numFmtId="0" fontId="0" fillId="0" borderId="19" xfId="0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68" fontId="0" fillId="0" borderId="19" xfId="0" applyNumberFormat="1" applyBorder="1" applyAlignment="1">
      <alignment vertical="center"/>
    </xf>
    <xf numFmtId="0" fontId="37" fillId="0" borderId="0" xfId="0" applyFont="1" applyAlignment="1">
      <alignment vertical="center"/>
    </xf>
    <xf numFmtId="167" fontId="0" fillId="28" borderId="19" xfId="0" applyNumberFormat="1" applyFill="1" applyBorder="1" applyAlignment="1">
      <alignment vertical="center"/>
    </xf>
    <xf numFmtId="0" fontId="38" fillId="0" borderId="0" xfId="0" applyFont="1" applyAlignment="1">
      <alignment vertical="center"/>
    </xf>
    <xf numFmtId="169" fontId="34" fillId="0" borderId="43" xfId="88" applyNumberFormat="1" applyFont="1" applyBorder="1" applyAlignment="1">
      <alignment horizontal="center" vertical="center"/>
    </xf>
    <xf numFmtId="169" fontId="34" fillId="0" borderId="42" xfId="88" applyNumberFormat="1" applyFont="1" applyBorder="1" applyAlignment="1">
      <alignment horizontal="center" vertical="center"/>
    </xf>
    <xf numFmtId="0" fontId="34" fillId="0" borderId="43" xfId="88" applyFont="1" applyBorder="1" applyAlignment="1">
      <alignment horizontal="center" vertical="center"/>
    </xf>
    <xf numFmtId="0" fontId="34" fillId="0" borderId="44" xfId="88" applyFont="1" applyBorder="1" applyAlignment="1">
      <alignment horizontal="center" vertical="center"/>
    </xf>
    <xf numFmtId="169" fontId="34" fillId="0" borderId="44" xfId="88" applyNumberFormat="1" applyFont="1" applyBorder="1" applyAlignment="1">
      <alignment horizontal="center" vertical="center"/>
    </xf>
    <xf numFmtId="169" fontId="34" fillId="0" borderId="50" xfId="88" applyNumberFormat="1" applyFont="1" applyBorder="1" applyAlignment="1">
      <alignment horizontal="center" vertical="center"/>
    </xf>
    <xf numFmtId="0" fontId="2" fillId="0" borderId="40" xfId="0" applyFont="1" applyBorder="1" applyAlignment="1">
      <alignment horizontal="left" vertical="center"/>
    </xf>
    <xf numFmtId="49" fontId="35" fillId="27" borderId="46" xfId="88" applyNumberFormat="1" applyFont="1" applyFill="1" applyBorder="1" applyAlignment="1">
      <alignment horizontal="center" vertical="center"/>
    </xf>
    <xf numFmtId="0" fontId="40" fillId="29" borderId="51" xfId="0" applyFont="1" applyFill="1" applyBorder="1" applyAlignment="1">
      <alignment horizontal="center" vertical="center" wrapText="1"/>
    </xf>
    <xf numFmtId="0" fontId="40" fillId="29" borderId="5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8" fillId="0" borderId="17" xfId="0" applyFont="1" applyBorder="1" applyAlignment="1">
      <alignment vertical="center"/>
    </xf>
    <xf numFmtId="49" fontId="36" fillId="27" borderId="54" xfId="88" applyNumberFormat="1" applyFont="1" applyFill="1" applyBorder="1" applyAlignment="1">
      <alignment horizontal="center" vertical="center" wrapText="1"/>
    </xf>
    <xf numFmtId="0" fontId="35" fillId="0" borderId="55" xfId="88" applyFont="1" applyBorder="1" applyAlignment="1">
      <alignment horizontal="center" vertical="center"/>
    </xf>
    <xf numFmtId="0" fontId="34" fillId="0" borderId="56" xfId="88" applyFont="1" applyBorder="1" applyAlignment="1">
      <alignment horizontal="center" vertical="center"/>
    </xf>
    <xf numFmtId="170" fontId="34" fillId="0" borderId="57" xfId="88" applyNumberFormat="1" applyFont="1" applyBorder="1" applyAlignment="1">
      <alignment horizontal="center" vertical="center"/>
    </xf>
    <xf numFmtId="49" fontId="36" fillId="27" borderId="49" xfId="88" applyNumberFormat="1" applyFont="1" applyFill="1" applyBorder="1" applyAlignment="1">
      <alignment horizontal="center" vertical="center" wrapText="1"/>
    </xf>
    <xf numFmtId="169" fontId="34" fillId="0" borderId="51" xfId="88" applyNumberFormat="1" applyFont="1" applyBorder="1" applyAlignment="1">
      <alignment horizontal="center" vertical="center"/>
    </xf>
    <xf numFmtId="169" fontId="34" fillId="0" borderId="52" xfId="88" applyNumberFormat="1" applyFont="1" applyBorder="1" applyAlignment="1">
      <alignment horizontal="center" vertical="center"/>
    </xf>
    <xf numFmtId="49" fontId="36" fillId="27" borderId="58" xfId="88" applyNumberFormat="1" applyFont="1" applyFill="1" applyBorder="1" applyAlignment="1">
      <alignment horizontal="center" vertical="center" wrapText="1"/>
    </xf>
    <xf numFmtId="169" fontId="34" fillId="0" borderId="59" xfId="88" applyNumberFormat="1" applyFont="1" applyBorder="1" applyAlignment="1">
      <alignment horizontal="center" vertical="center"/>
    </xf>
    <xf numFmtId="169" fontId="34" fillId="0" borderId="60" xfId="88" applyNumberFormat="1" applyFont="1" applyBorder="1" applyAlignment="1">
      <alignment horizontal="center" vertical="center"/>
    </xf>
    <xf numFmtId="167" fontId="0" fillId="0" borderId="19" xfId="0" applyNumberFormat="1" applyBorder="1" applyAlignment="1">
      <alignment vertical="center"/>
    </xf>
    <xf numFmtId="0" fontId="0" fillId="0" borderId="41" xfId="0" applyBorder="1"/>
    <xf numFmtId="0" fontId="2" fillId="0" borderId="19" xfId="0" applyFont="1" applyBorder="1"/>
    <xf numFmtId="0" fontId="2" fillId="0" borderId="0" xfId="0" applyFont="1" applyAlignment="1">
      <alignment horizontal="center"/>
    </xf>
    <xf numFmtId="2" fontId="0" fillId="0" borderId="0" xfId="0" applyNumberFormat="1" applyAlignment="1">
      <alignment horizontal="center" wrapText="1"/>
    </xf>
    <xf numFmtId="2" fontId="0" fillId="0" borderId="0" xfId="0" applyNumberFormat="1"/>
    <xf numFmtId="0" fontId="2" fillId="0" borderId="17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10" fontId="2" fillId="0" borderId="40" xfId="1" applyNumberFormat="1" applyFont="1" applyBorder="1"/>
    <xf numFmtId="10" fontId="0" fillId="0" borderId="40" xfId="1" applyNumberFormat="1" applyFont="1" applyBorder="1" applyAlignment="1">
      <alignment horizontal="center"/>
    </xf>
    <xf numFmtId="10" fontId="0" fillId="0" borderId="40" xfId="0" applyNumberFormat="1" applyBorder="1"/>
    <xf numFmtId="0" fontId="42" fillId="0" borderId="0" xfId="90"/>
    <xf numFmtId="168" fontId="24" fillId="27" borderId="0" xfId="1" applyNumberFormat="1" applyFont="1" applyFill="1"/>
    <xf numFmtId="2" fontId="24" fillId="25" borderId="17" xfId="85" applyNumberFormat="1" applyFont="1" applyFill="1" applyBorder="1" applyAlignment="1">
      <alignment horizontal="right"/>
    </xf>
    <xf numFmtId="0" fontId="43" fillId="0" borderId="0" xfId="0" applyFont="1"/>
    <xf numFmtId="0" fontId="8" fillId="0" borderId="0" xfId="70"/>
    <xf numFmtId="0" fontId="24" fillId="0" borderId="28" xfId="85" applyFont="1" applyBorder="1"/>
    <xf numFmtId="2" fontId="24" fillId="0" borderId="28" xfId="85" applyNumberFormat="1" applyFont="1" applyBorder="1"/>
    <xf numFmtId="4" fontId="24" fillId="0" borderId="28" xfId="85" applyNumberFormat="1" applyFont="1" applyBorder="1" applyAlignment="1">
      <alignment horizontal="right"/>
    </xf>
    <xf numFmtId="0" fontId="28" fillId="0" borderId="13" xfId="85" applyFont="1" applyBorder="1"/>
    <xf numFmtId="2" fontId="28" fillId="0" borderId="0" xfId="85" applyNumberFormat="1" applyFont="1"/>
    <xf numFmtId="0" fontId="28" fillId="0" borderId="25" xfId="85" applyFont="1" applyBorder="1"/>
    <xf numFmtId="0" fontId="28" fillId="0" borderId="0" xfId="85" applyFont="1"/>
    <xf numFmtId="4" fontId="28" fillId="0" borderId="0" xfId="85" applyNumberFormat="1" applyFont="1"/>
    <xf numFmtId="0" fontId="28" fillId="0" borderId="0" xfId="85" applyFont="1" applyAlignment="1">
      <alignment horizontal="center"/>
    </xf>
    <xf numFmtId="0" fontId="28" fillId="0" borderId="25" xfId="85" applyFont="1" applyBorder="1" applyAlignment="1">
      <alignment horizontal="center"/>
    </xf>
    <xf numFmtId="2" fontId="28" fillId="0" borderId="25" xfId="85" applyNumberFormat="1" applyFont="1" applyBorder="1" applyAlignment="1">
      <alignment horizontal="center"/>
    </xf>
    <xf numFmtId="2" fontId="28" fillId="0" borderId="24" xfId="85" applyNumberFormat="1" applyFont="1" applyBorder="1" applyAlignment="1">
      <alignment horizontal="center"/>
    </xf>
    <xf numFmtId="0" fontId="28" fillId="0" borderId="23" xfId="85" applyFont="1" applyBorder="1" applyAlignment="1">
      <alignment horizontal="center"/>
    </xf>
    <xf numFmtId="49" fontId="28" fillId="0" borderId="0" xfId="85" applyNumberFormat="1" applyFont="1" applyAlignment="1">
      <alignment horizontal="center"/>
    </xf>
    <xf numFmtId="0" fontId="28" fillId="0" borderId="22" xfId="85" applyFont="1" applyBorder="1" applyAlignment="1">
      <alignment horizontal="center"/>
    </xf>
    <xf numFmtId="2" fontId="28" fillId="0" borderId="22" xfId="85" applyNumberFormat="1" applyFont="1" applyBorder="1" applyAlignment="1">
      <alignment horizontal="center"/>
    </xf>
    <xf numFmtId="0" fontId="28" fillId="0" borderId="21" xfId="85" applyFont="1" applyBorder="1" applyAlignment="1">
      <alignment horizontal="center"/>
    </xf>
    <xf numFmtId="0" fontId="28" fillId="0" borderId="20" xfId="85" applyFont="1" applyBorder="1" applyAlignment="1">
      <alignment horizontal="center"/>
    </xf>
    <xf numFmtId="4" fontId="28" fillId="0" borderId="20" xfId="85" applyNumberFormat="1" applyFont="1" applyBorder="1" applyAlignment="1">
      <alignment horizontal="center"/>
    </xf>
    <xf numFmtId="0" fontId="27" fillId="0" borderId="13" xfId="85" applyFont="1" applyBorder="1" applyAlignment="1">
      <alignment horizontal="center"/>
    </xf>
    <xf numFmtId="2" fontId="27" fillId="0" borderId="13" xfId="85" applyNumberFormat="1" applyFont="1" applyBorder="1" applyAlignment="1">
      <alignment horizontal="center"/>
    </xf>
    <xf numFmtId="0" fontId="27" fillId="0" borderId="0" xfId="85" applyFont="1" applyAlignment="1">
      <alignment horizontal="center"/>
    </xf>
    <xf numFmtId="0" fontId="27" fillId="0" borderId="25" xfId="85" applyFont="1" applyBorder="1" applyAlignment="1">
      <alignment horizontal="center"/>
    </xf>
    <xf numFmtId="4" fontId="27" fillId="0" borderId="25" xfId="85" applyNumberFormat="1" applyFont="1" applyBorder="1" applyAlignment="1">
      <alignment horizontal="center"/>
    </xf>
    <xf numFmtId="0" fontId="24" fillId="0" borderId="25" xfId="85" applyFont="1" applyBorder="1" applyAlignment="1">
      <alignment horizontal="center"/>
    </xf>
    <xf numFmtId="2" fontId="24" fillId="0" borderId="25" xfId="85" applyNumberFormat="1" applyFont="1" applyBorder="1" applyAlignment="1">
      <alignment horizontal="right"/>
    </xf>
    <xf numFmtId="4" fontId="24" fillId="0" borderId="25" xfId="85" applyNumberFormat="1" applyFont="1" applyBorder="1" applyAlignment="1">
      <alignment horizontal="right"/>
    </xf>
    <xf numFmtId="0" fontId="24" fillId="0" borderId="13" xfId="85" applyFont="1" applyBorder="1"/>
    <xf numFmtId="2" fontId="27" fillId="0" borderId="13" xfId="85" applyNumberFormat="1" applyFont="1" applyBorder="1" applyAlignment="1">
      <alignment horizontal="right"/>
    </xf>
    <xf numFmtId="0" fontId="27" fillId="0" borderId="0" xfId="85" applyFont="1" applyAlignment="1">
      <alignment horizontal="right"/>
    </xf>
    <xf numFmtId="0" fontId="27" fillId="0" borderId="25" xfId="85" applyFont="1" applyBorder="1" applyAlignment="1">
      <alignment horizontal="right"/>
    </xf>
    <xf numFmtId="4" fontId="27" fillId="0" borderId="25" xfId="85" applyNumberFormat="1" applyFont="1" applyBorder="1" applyAlignment="1">
      <alignment horizontal="right"/>
    </xf>
    <xf numFmtId="0" fontId="24" fillId="0" borderId="13" xfId="85" applyFont="1" applyBorder="1" applyAlignment="1">
      <alignment horizontal="center"/>
    </xf>
    <xf numFmtId="2" fontId="24" fillId="0" borderId="13" xfId="85" applyNumberFormat="1" applyFont="1" applyBorder="1" applyAlignment="1">
      <alignment horizontal="right"/>
    </xf>
    <xf numFmtId="4" fontId="24" fillId="0" borderId="0" xfId="85" applyNumberFormat="1" applyFont="1" applyAlignment="1">
      <alignment horizontal="right"/>
    </xf>
    <xf numFmtId="0" fontId="24" fillId="0" borderId="25" xfId="85" applyFont="1" applyBorder="1" applyAlignment="1">
      <alignment horizontal="right"/>
    </xf>
    <xf numFmtId="0" fontId="24" fillId="0" borderId="13" xfId="85" applyFont="1" applyBorder="1" applyAlignment="1">
      <alignment horizontal="right"/>
    </xf>
    <xf numFmtId="2" fontId="24" fillId="0" borderId="24" xfId="85" applyNumberFormat="1" applyFont="1" applyBorder="1" applyAlignment="1">
      <alignment horizontal="right"/>
    </xf>
    <xf numFmtId="0" fontId="24" fillId="0" borderId="0" xfId="85" applyFont="1" applyAlignment="1">
      <alignment horizontal="center"/>
    </xf>
    <xf numFmtId="2" fontId="24" fillId="0" borderId="0" xfId="85" applyNumberFormat="1" applyFont="1" applyAlignment="1">
      <alignment horizontal="right"/>
    </xf>
    <xf numFmtId="0" fontId="24" fillId="0" borderId="24" xfId="85" applyFont="1" applyBorder="1" applyAlignment="1">
      <alignment horizontal="center"/>
    </xf>
    <xf numFmtId="2" fontId="24" fillId="0" borderId="32" xfId="85" applyNumberFormat="1" applyFont="1" applyBorder="1" applyAlignment="1">
      <alignment horizontal="right"/>
    </xf>
    <xf numFmtId="2" fontId="24" fillId="0" borderId="18" xfId="85" applyNumberFormat="1" applyFont="1" applyBorder="1" applyAlignment="1">
      <alignment horizontal="right"/>
    </xf>
    <xf numFmtId="49" fontId="24" fillId="0" borderId="18" xfId="85" applyNumberFormat="1" applyFont="1" applyBorder="1" applyAlignment="1">
      <alignment horizontal="right"/>
    </xf>
    <xf numFmtId="0" fontId="24" fillId="0" borderId="0" xfId="85" applyFont="1" applyAlignment="1">
      <alignment horizontal="right"/>
    </xf>
    <xf numFmtId="49" fontId="27" fillId="0" borderId="0" xfId="85" applyNumberFormat="1" applyFont="1" applyAlignment="1">
      <alignment horizontal="center"/>
    </xf>
    <xf numFmtId="49" fontId="27" fillId="0" borderId="13" xfId="85" applyNumberFormat="1" applyFont="1" applyBorder="1" applyAlignment="1">
      <alignment horizontal="center"/>
    </xf>
    <xf numFmtId="0" fontId="27" fillId="0" borderId="13" xfId="85" applyFont="1" applyBorder="1"/>
    <xf numFmtId="0" fontId="24" fillId="0" borderId="17" xfId="85" applyFont="1" applyBorder="1" applyAlignment="1">
      <alignment horizontal="center"/>
    </xf>
    <xf numFmtId="2" fontId="24" fillId="0" borderId="17" xfId="85" applyNumberFormat="1" applyFont="1" applyBorder="1" applyAlignment="1">
      <alignment horizontal="right"/>
    </xf>
    <xf numFmtId="4" fontId="24" fillId="0" borderId="17" xfId="85" applyNumberFormat="1" applyFont="1" applyBorder="1" applyAlignment="1">
      <alignment horizontal="right"/>
    </xf>
    <xf numFmtId="0" fontId="27" fillId="0" borderId="0" xfId="85" applyFont="1"/>
    <xf numFmtId="0" fontId="24" fillId="0" borderId="18" xfId="85" applyFont="1" applyBorder="1" applyAlignment="1">
      <alignment horizontal="center"/>
    </xf>
    <xf numFmtId="0" fontId="27" fillId="0" borderId="19" xfId="85" applyFont="1" applyBorder="1" applyAlignment="1">
      <alignment horizontal="center"/>
    </xf>
    <xf numFmtId="0" fontId="27" fillId="0" borderId="16" xfId="85" applyFont="1" applyBorder="1"/>
    <xf numFmtId="0" fontId="24" fillId="0" borderId="15" xfId="85" applyFont="1" applyBorder="1" applyAlignment="1">
      <alignment horizontal="center"/>
    </xf>
    <xf numFmtId="2" fontId="24" fillId="0" borderId="14" xfId="85" applyNumberFormat="1" applyFont="1" applyBorder="1" applyAlignment="1">
      <alignment horizontal="right"/>
    </xf>
    <xf numFmtId="4" fontId="24" fillId="0" borderId="14" xfId="85" applyNumberFormat="1" applyFont="1" applyBorder="1" applyAlignment="1">
      <alignment horizontal="right"/>
    </xf>
    <xf numFmtId="0" fontId="27" fillId="0" borderId="29" xfId="85" applyFont="1" applyBorder="1" applyAlignment="1">
      <alignment horizontal="center"/>
    </xf>
    <xf numFmtId="49" fontId="27" fillId="0" borderId="15" xfId="85" applyNumberFormat="1" applyFont="1" applyBorder="1" applyAlignment="1">
      <alignment horizontal="center"/>
    </xf>
    <xf numFmtId="0" fontId="24" fillId="0" borderId="30" xfId="85" applyFont="1" applyBorder="1" applyAlignment="1">
      <alignment horizontal="center"/>
    </xf>
    <xf numFmtId="2" fontId="24" fillId="0" borderId="16" xfId="85" applyNumberFormat="1" applyFont="1" applyBorder="1" applyAlignment="1">
      <alignment horizontal="right"/>
    </xf>
    <xf numFmtId="2" fontId="24" fillId="0" borderId="30" xfId="85" applyNumberFormat="1" applyFont="1" applyBorder="1" applyAlignment="1">
      <alignment horizontal="right"/>
    </xf>
    <xf numFmtId="4" fontId="24" fillId="0" borderId="15" xfId="85" applyNumberFormat="1" applyFont="1" applyBorder="1" applyAlignment="1">
      <alignment horizontal="right"/>
    </xf>
    <xf numFmtId="0" fontId="24" fillId="0" borderId="15" xfId="85" applyFont="1" applyBorder="1"/>
    <xf numFmtId="0" fontId="24" fillId="0" borderId="31" xfId="85" applyFont="1" applyBorder="1" applyAlignment="1">
      <alignment horizontal="center"/>
    </xf>
    <xf numFmtId="4" fontId="24" fillId="0" borderId="31" xfId="85" applyNumberFormat="1" applyFont="1" applyBorder="1" applyAlignment="1">
      <alignment horizontal="right"/>
    </xf>
    <xf numFmtId="0" fontId="24" fillId="0" borderId="16" xfId="85" applyFont="1" applyBorder="1"/>
    <xf numFmtId="0" fontId="24" fillId="0" borderId="16" xfId="85" applyFont="1" applyBorder="1" applyAlignment="1">
      <alignment horizontal="center"/>
    </xf>
    <xf numFmtId="0" fontId="24" fillId="0" borderId="19" xfId="85" applyFont="1" applyBorder="1" applyAlignment="1">
      <alignment horizontal="center"/>
    </xf>
    <xf numFmtId="0" fontId="45" fillId="0" borderId="0" xfId="0" applyFont="1" applyAlignment="1">
      <alignment horizontal="center" vertical="center"/>
    </xf>
    <xf numFmtId="0" fontId="47" fillId="27" borderId="0" xfId="0" applyFont="1" applyFill="1" applyAlignment="1">
      <alignment horizontal="center" vertical="center"/>
    </xf>
    <xf numFmtId="0" fontId="45" fillId="0" borderId="0" xfId="0" applyFont="1"/>
    <xf numFmtId="0" fontId="45" fillId="0" borderId="0" xfId="0" applyFont="1" applyAlignment="1">
      <alignment horizontal="center" vertical="center" wrapText="1"/>
    </xf>
    <xf numFmtId="0" fontId="45" fillId="0" borderId="0" xfId="0" applyFont="1" applyAlignment="1">
      <alignment wrapText="1"/>
    </xf>
    <xf numFmtId="0" fontId="46" fillId="31" borderId="0" xfId="0" applyFont="1" applyFill="1" applyAlignment="1">
      <alignment horizontal="center" vertical="center"/>
    </xf>
    <xf numFmtId="0" fontId="46" fillId="31" borderId="0" xfId="0" applyFont="1" applyFill="1" applyAlignment="1">
      <alignment horizontal="center" vertical="center" wrapText="1"/>
    </xf>
    <xf numFmtId="0" fontId="44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 wrapText="1"/>
    </xf>
    <xf numFmtId="2" fontId="45" fillId="0" borderId="0" xfId="0" applyNumberFormat="1" applyFont="1" applyAlignment="1">
      <alignment horizontal="center" vertical="center" wrapText="1"/>
    </xf>
    <xf numFmtId="0" fontId="44" fillId="27" borderId="0" xfId="0" applyFont="1" applyFill="1" applyAlignment="1">
      <alignment horizontal="center" vertical="center"/>
    </xf>
    <xf numFmtId="0" fontId="44" fillId="27" borderId="0" xfId="0" applyFont="1" applyFill="1" applyAlignment="1">
      <alignment horizontal="center" vertical="center" wrapText="1"/>
    </xf>
    <xf numFmtId="2" fontId="45" fillId="27" borderId="0" xfId="0" applyNumberFormat="1" applyFont="1" applyFill="1" applyAlignment="1">
      <alignment horizontal="center" vertical="center" wrapText="1"/>
    </xf>
    <xf numFmtId="168" fontId="0" fillId="0" borderId="0" xfId="1" applyNumberFormat="1" applyFont="1"/>
    <xf numFmtId="168" fontId="0" fillId="28" borderId="19" xfId="0" applyNumberFormat="1" applyFill="1" applyBorder="1" applyAlignment="1">
      <alignment vertical="center"/>
    </xf>
    <xf numFmtId="0" fontId="0" fillId="26" borderId="34" xfId="0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27" xfId="0" applyBorder="1" applyAlignment="1">
      <alignment horizontal="center" wrapText="1"/>
    </xf>
    <xf numFmtId="0" fontId="0" fillId="28" borderId="27" xfId="0" applyFill="1" applyBorder="1" applyAlignment="1">
      <alignment horizontal="center" wrapText="1"/>
    </xf>
    <xf numFmtId="0" fontId="0" fillId="28" borderId="34" xfId="0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/>
    <xf numFmtId="15" fontId="0" fillId="0" borderId="0" xfId="0" applyNumberFormat="1"/>
    <xf numFmtId="167" fontId="2" fillId="0" borderId="0" xfId="1" applyNumberFormat="1" applyFont="1" applyBorder="1"/>
    <xf numFmtId="0" fontId="2" fillId="0" borderId="1" xfId="0" applyFont="1" applyBorder="1" applyAlignment="1">
      <alignment horizontal="center" vertical="center"/>
    </xf>
    <xf numFmtId="9" fontId="7" fillId="0" borderId="1" xfId="0" applyNumberFormat="1" applyFont="1" applyBorder="1"/>
    <xf numFmtId="1" fontId="49" fillId="32" borderId="1" xfId="0" applyNumberFormat="1" applyFont="1" applyFill="1" applyBorder="1" applyAlignment="1">
      <alignment horizontal="center"/>
    </xf>
    <xf numFmtId="168" fontId="48" fillId="32" borderId="1" xfId="0" applyNumberFormat="1" applyFont="1" applyFill="1" applyBorder="1" applyAlignment="1">
      <alignment horizontal="centerContinuous"/>
    </xf>
    <xf numFmtId="168" fontId="48" fillId="32" borderId="1" xfId="3" applyNumberFormat="1" applyFont="1" applyFill="1" applyBorder="1" applyAlignment="1">
      <alignment horizontal="centerContinuous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43" fontId="1" fillId="0" borderId="1" xfId="3" applyFont="1" applyBorder="1"/>
    <xf numFmtId="0" fontId="0" fillId="0" borderId="61" xfId="0" applyBorder="1" applyAlignment="1">
      <alignment horizontal="center"/>
    </xf>
    <xf numFmtId="10" fontId="1" fillId="0" borderId="38" xfId="1" applyNumberFormat="1" applyFont="1" applyBorder="1"/>
    <xf numFmtId="167" fontId="1" fillId="0" borderId="61" xfId="1" applyNumberFormat="1" applyFont="1" applyBorder="1"/>
    <xf numFmtId="9" fontId="0" fillId="0" borderId="1" xfId="0" applyNumberFormat="1" applyBorder="1"/>
    <xf numFmtId="9" fontId="1" fillId="0" borderId="1" xfId="3" applyNumberFormat="1" applyFont="1" applyBorder="1"/>
    <xf numFmtId="1" fontId="0" fillId="0" borderId="61" xfId="0" applyNumberFormat="1" applyBorder="1" applyAlignment="1">
      <alignment horizontal="center"/>
    </xf>
    <xf numFmtId="168" fontId="0" fillId="0" borderId="61" xfId="0" applyNumberFormat="1" applyBorder="1"/>
    <xf numFmtId="0" fontId="2" fillId="33" borderId="1" xfId="0" applyFont="1" applyFill="1" applyBorder="1" applyAlignment="1">
      <alignment horizontal="center" vertical="center"/>
    </xf>
    <xf numFmtId="0" fontId="0" fillId="33" borderId="1" xfId="0" applyFill="1" applyBorder="1" applyAlignment="1">
      <alignment horizontal="center" vertical="center"/>
    </xf>
    <xf numFmtId="4" fontId="0" fillId="0" borderId="1" xfId="0" applyNumberFormat="1" applyBorder="1"/>
    <xf numFmtId="0" fontId="2" fillId="0" borderId="17" xfId="0" applyFont="1" applyBorder="1" applyAlignment="1">
      <alignment horizontal="centerContinuous" wrapText="1"/>
    </xf>
    <xf numFmtId="10" fontId="2" fillId="0" borderId="0" xfId="1" applyNumberFormat="1" applyFont="1" applyBorder="1" applyAlignment="1">
      <alignment horizontal="centerContinuous"/>
    </xf>
    <xf numFmtId="167" fontId="2" fillId="0" borderId="0" xfId="1" applyNumberFormat="1" applyFont="1" applyBorder="1" applyAlignment="1">
      <alignment horizontal="centerContinuous"/>
    </xf>
    <xf numFmtId="0" fontId="2" fillId="0" borderId="0" xfId="0" applyFont="1" applyAlignment="1">
      <alignment horizontal="centerContinuous"/>
    </xf>
    <xf numFmtId="167" fontId="49" fillId="32" borderId="1" xfId="0" applyNumberFormat="1" applyFont="1" applyFill="1" applyBorder="1" applyAlignment="1">
      <alignment horizontal="centerContinuous"/>
    </xf>
    <xf numFmtId="168" fontId="2" fillId="0" borderId="0" xfId="0" applyNumberFormat="1" applyFont="1"/>
    <xf numFmtId="167" fontId="0" fillId="0" borderId="61" xfId="0" applyNumberFormat="1" applyBorder="1"/>
    <xf numFmtId="167" fontId="47" fillId="27" borderId="0" xfId="1" applyNumberFormat="1" applyFont="1" applyFill="1" applyAlignment="1">
      <alignment horizontal="center" vertical="center"/>
    </xf>
    <xf numFmtId="43" fontId="1" fillId="25" borderId="1" xfId="3" applyFont="1" applyFill="1" applyBorder="1"/>
    <xf numFmtId="0" fontId="0" fillId="0" borderId="12" xfId="0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11" xfId="0" applyBorder="1" applyAlignment="1">
      <alignment horizontal="left"/>
    </xf>
    <xf numFmtId="0" fontId="5" fillId="27" borderId="36" xfId="0" applyFont="1" applyFill="1" applyBorder="1" applyAlignment="1">
      <alignment horizontal="center" vertical="center"/>
    </xf>
    <xf numFmtId="0" fontId="5" fillId="27" borderId="37" xfId="0" applyFont="1" applyFill="1" applyBorder="1" applyAlignment="1">
      <alignment horizontal="center" vertical="center"/>
    </xf>
    <xf numFmtId="0" fontId="5" fillId="27" borderId="38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34" fillId="0" borderId="46" xfId="89" applyFont="1" applyBorder="1" applyAlignment="1">
      <alignment horizontal="center" vertical="center" wrapText="1"/>
    </xf>
    <xf numFmtId="0" fontId="34" fillId="0" borderId="45" xfId="89" applyFont="1" applyBorder="1" applyAlignment="1">
      <alignment horizontal="center" vertical="center" wrapText="1"/>
    </xf>
    <xf numFmtId="0" fontId="34" fillId="0" borderId="53" xfId="89" applyFont="1" applyBorder="1" applyAlignment="1">
      <alignment horizontal="center" vertical="center" wrapText="1"/>
    </xf>
    <xf numFmtId="0" fontId="46" fillId="30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26" borderId="35" xfId="0" applyFill="1" applyBorder="1" applyAlignment="1">
      <alignment horizontal="left" wrapText="1"/>
    </xf>
    <xf numFmtId="0" fontId="29" fillId="0" borderId="0" xfId="85" applyFont="1" applyAlignment="1">
      <alignment horizontal="center"/>
    </xf>
    <xf numFmtId="0" fontId="28" fillId="0" borderId="27" xfId="85" applyFont="1" applyBorder="1" applyAlignment="1">
      <alignment horizontal="center"/>
    </xf>
    <xf numFmtId="0" fontId="28" fillId="0" borderId="26" xfId="85" applyFont="1" applyBorder="1" applyAlignment="1">
      <alignment horizontal="center"/>
    </xf>
    <xf numFmtId="0" fontId="26" fillId="0" borderId="0" xfId="85" applyFont="1" applyAlignment="1">
      <alignment horizontal="center"/>
    </xf>
    <xf numFmtId="0" fontId="0" fillId="0" borderId="34" xfId="0" applyBorder="1" applyAlignment="1">
      <alignment horizontal="center" vertical="top" wrapText="1"/>
    </xf>
  </cellXfs>
  <cellStyles count="91">
    <cellStyle name="20% - Accent1" xfId="5" xr:uid="{00000000-0005-0000-0000-000032000000}"/>
    <cellStyle name="20% - Accent2" xfId="6" xr:uid="{00000000-0005-0000-0000-000033000000}"/>
    <cellStyle name="20% - Accent3" xfId="7" xr:uid="{00000000-0005-0000-0000-000034000000}"/>
    <cellStyle name="20% - Accent4" xfId="8" xr:uid="{00000000-0005-0000-0000-000035000000}"/>
    <cellStyle name="20% - Accent5" xfId="9" xr:uid="{00000000-0005-0000-0000-000036000000}"/>
    <cellStyle name="20% - Accent6" xfId="10" xr:uid="{00000000-0005-0000-0000-000037000000}"/>
    <cellStyle name="20% - Ênfase1 2" xfId="11" xr:uid="{00000000-0005-0000-0000-000038000000}"/>
    <cellStyle name="20% - Ênfase2 2" xfId="12" xr:uid="{00000000-0005-0000-0000-000039000000}"/>
    <cellStyle name="20% - Ênfase3 2" xfId="13" xr:uid="{00000000-0005-0000-0000-00003A000000}"/>
    <cellStyle name="20% - Ênfase4 2" xfId="14" xr:uid="{00000000-0005-0000-0000-00003B000000}"/>
    <cellStyle name="20% - Ênfase5 2" xfId="15" xr:uid="{00000000-0005-0000-0000-00003C000000}"/>
    <cellStyle name="20% - Ênfase6 2" xfId="16" xr:uid="{00000000-0005-0000-0000-00003D000000}"/>
    <cellStyle name="40% - Accent1" xfId="17" xr:uid="{00000000-0005-0000-0000-00003E000000}"/>
    <cellStyle name="40% - Accent2" xfId="18" xr:uid="{00000000-0005-0000-0000-00003F000000}"/>
    <cellStyle name="40% - Accent3" xfId="19" xr:uid="{00000000-0005-0000-0000-000040000000}"/>
    <cellStyle name="40% - Accent4" xfId="20" xr:uid="{00000000-0005-0000-0000-000041000000}"/>
    <cellStyle name="40% - Accent5" xfId="21" xr:uid="{00000000-0005-0000-0000-000042000000}"/>
    <cellStyle name="40% - Accent6" xfId="22" xr:uid="{00000000-0005-0000-0000-000043000000}"/>
    <cellStyle name="40% - Ênfase1 2" xfId="23" xr:uid="{00000000-0005-0000-0000-000044000000}"/>
    <cellStyle name="40% - Ênfase2 2" xfId="24" xr:uid="{00000000-0005-0000-0000-000045000000}"/>
    <cellStyle name="40% - Ênfase3 2" xfId="25" xr:uid="{00000000-0005-0000-0000-000046000000}"/>
    <cellStyle name="40% - Ênfase4 2" xfId="26" xr:uid="{00000000-0005-0000-0000-000047000000}"/>
    <cellStyle name="40% - Ênfase5 2" xfId="27" xr:uid="{00000000-0005-0000-0000-000048000000}"/>
    <cellStyle name="40% - Ênfase6 2" xfId="28" xr:uid="{00000000-0005-0000-0000-000049000000}"/>
    <cellStyle name="60% - Accent1" xfId="29" xr:uid="{00000000-0005-0000-0000-00004A000000}"/>
    <cellStyle name="60% - Accent2" xfId="30" xr:uid="{00000000-0005-0000-0000-00004B000000}"/>
    <cellStyle name="60% - Accent3" xfId="31" xr:uid="{00000000-0005-0000-0000-00004C000000}"/>
    <cellStyle name="60% - Accent4" xfId="32" xr:uid="{00000000-0005-0000-0000-00004D000000}"/>
    <cellStyle name="60% - Accent5" xfId="33" xr:uid="{00000000-0005-0000-0000-00004E000000}"/>
    <cellStyle name="60% - Accent6" xfId="34" xr:uid="{00000000-0005-0000-0000-00004F000000}"/>
    <cellStyle name="60% - Ênfase1 2" xfId="35" xr:uid="{00000000-0005-0000-0000-000050000000}"/>
    <cellStyle name="60% - Ênfase2 2" xfId="36" xr:uid="{00000000-0005-0000-0000-000051000000}"/>
    <cellStyle name="60% - Ênfase3 2" xfId="37" xr:uid="{00000000-0005-0000-0000-000052000000}"/>
    <cellStyle name="60% - Ênfase4 2" xfId="38" xr:uid="{00000000-0005-0000-0000-000053000000}"/>
    <cellStyle name="60% - Ênfase5 2" xfId="39" xr:uid="{00000000-0005-0000-0000-000054000000}"/>
    <cellStyle name="60% - Ênfase6 2" xfId="40" xr:uid="{00000000-0005-0000-0000-000055000000}"/>
    <cellStyle name="Accent1" xfId="41" xr:uid="{00000000-0005-0000-0000-000056000000}"/>
    <cellStyle name="Accent2" xfId="42" xr:uid="{00000000-0005-0000-0000-000057000000}"/>
    <cellStyle name="Accent3" xfId="43" xr:uid="{00000000-0005-0000-0000-000058000000}"/>
    <cellStyle name="Accent4" xfId="44" xr:uid="{00000000-0005-0000-0000-000059000000}"/>
    <cellStyle name="Accent5" xfId="45" xr:uid="{00000000-0005-0000-0000-00005A000000}"/>
    <cellStyle name="Accent6" xfId="46" xr:uid="{00000000-0005-0000-0000-00005B000000}"/>
    <cellStyle name="Bad" xfId="47" xr:uid="{00000000-0005-0000-0000-00005C000000}"/>
    <cellStyle name="Bom 2" xfId="48" xr:uid="{00000000-0005-0000-0000-00005D000000}"/>
    <cellStyle name="Calculation" xfId="49" xr:uid="{00000000-0005-0000-0000-00005E000000}"/>
    <cellStyle name="Cálculo 2" xfId="50" xr:uid="{00000000-0005-0000-0000-00005F000000}"/>
    <cellStyle name="Célula de Verificação 2" xfId="51" xr:uid="{00000000-0005-0000-0000-000060000000}"/>
    <cellStyle name="Célula Vinculada 2" xfId="52" xr:uid="{00000000-0005-0000-0000-000061000000}"/>
    <cellStyle name="Check Cell" xfId="53" xr:uid="{00000000-0005-0000-0000-000062000000}"/>
    <cellStyle name="Ênfase1 2" xfId="54" xr:uid="{00000000-0005-0000-0000-000063000000}"/>
    <cellStyle name="Ênfase2 2" xfId="55" xr:uid="{00000000-0005-0000-0000-000064000000}"/>
    <cellStyle name="Ênfase3 2" xfId="56" xr:uid="{00000000-0005-0000-0000-000065000000}"/>
    <cellStyle name="Ênfase4 2" xfId="57" xr:uid="{00000000-0005-0000-0000-000066000000}"/>
    <cellStyle name="Ênfase5 2" xfId="58" xr:uid="{00000000-0005-0000-0000-000067000000}"/>
    <cellStyle name="Ênfase6 2" xfId="59" xr:uid="{00000000-0005-0000-0000-000068000000}"/>
    <cellStyle name="Entrada 2" xfId="60" xr:uid="{00000000-0005-0000-0000-000069000000}"/>
    <cellStyle name="Explanatory Text" xfId="61" xr:uid="{00000000-0005-0000-0000-00006A000000}"/>
    <cellStyle name="Good" xfId="62" xr:uid="{00000000-0005-0000-0000-00006B000000}"/>
    <cellStyle name="Heading 1" xfId="63" xr:uid="{00000000-0005-0000-0000-00006C000000}"/>
    <cellStyle name="Heading 2" xfId="64" xr:uid="{00000000-0005-0000-0000-00006D000000}"/>
    <cellStyle name="Heading 3" xfId="65" xr:uid="{00000000-0005-0000-0000-00006E000000}"/>
    <cellStyle name="Heading 4" xfId="66" xr:uid="{00000000-0005-0000-0000-00006F000000}"/>
    <cellStyle name="Hiperlink" xfId="90" builtinId="8"/>
    <cellStyle name="Input" xfId="67" xr:uid="{00000000-0005-0000-0000-000070000000}"/>
    <cellStyle name="Linked Cell" xfId="68" xr:uid="{00000000-0005-0000-0000-000071000000}"/>
    <cellStyle name="Moeda" xfId="87" builtinId="4"/>
    <cellStyle name="Neutral" xfId="69" xr:uid="{00000000-0005-0000-0000-000072000000}"/>
    <cellStyle name="Normal" xfId="0" builtinId="0"/>
    <cellStyle name="Normal 2" xfId="70" xr:uid="{00000000-0005-0000-0000-000074000000}"/>
    <cellStyle name="Normal 2 10" xfId="89" xr:uid="{741DB5E5-282F-4587-8D99-721DCFC19E36}"/>
    <cellStyle name="Normal 209" xfId="88" xr:uid="{82A8B0B7-8DB5-4115-AD08-AAB2056AE1FD}"/>
    <cellStyle name="Normal 3" xfId="4" xr:uid="{00000000-0005-0000-0000-000073000000}"/>
    <cellStyle name="Normal 4" xfId="86" xr:uid="{D626DF15-C3F1-4F07-82B3-0B8A1C571E47}"/>
    <cellStyle name="Normal_ipca_201707SerieHist" xfId="85" xr:uid="{79E9AF32-18E3-4F0F-80F9-61DF9BF4EFD5}"/>
    <cellStyle name="Nota 2" xfId="71" xr:uid="{00000000-0005-0000-0000-000076000000}"/>
    <cellStyle name="Note" xfId="72" xr:uid="{00000000-0005-0000-0000-000077000000}"/>
    <cellStyle name="Output" xfId="73" xr:uid="{00000000-0005-0000-0000-000078000000}"/>
    <cellStyle name="Porcentagem" xfId="1" builtinId="5"/>
    <cellStyle name="Porcentagem 2" xfId="2" xr:uid="{00000000-0005-0000-0000-000003000000}"/>
    <cellStyle name="Saída 2" xfId="74" xr:uid="{00000000-0005-0000-0000-000079000000}"/>
    <cellStyle name="Texto de Aviso 2" xfId="75" xr:uid="{00000000-0005-0000-0000-00007A000000}"/>
    <cellStyle name="Texto Explicativo 2" xfId="76" xr:uid="{00000000-0005-0000-0000-00007B000000}"/>
    <cellStyle name="Title" xfId="77" xr:uid="{00000000-0005-0000-0000-00007C000000}"/>
    <cellStyle name="Título 1 2" xfId="79" xr:uid="{00000000-0005-0000-0000-00007E000000}"/>
    <cellStyle name="Título 2 2" xfId="80" xr:uid="{00000000-0005-0000-0000-00007F000000}"/>
    <cellStyle name="Título 3 2" xfId="81" xr:uid="{00000000-0005-0000-0000-000080000000}"/>
    <cellStyle name="Título 4 2" xfId="82" xr:uid="{00000000-0005-0000-0000-000081000000}"/>
    <cellStyle name="Título 5" xfId="78" xr:uid="{00000000-0005-0000-0000-00007D000000}"/>
    <cellStyle name="Total 2" xfId="83" xr:uid="{00000000-0005-0000-0000-000082000000}"/>
    <cellStyle name="Vírgula" xfId="3" builtinId="3"/>
    <cellStyle name="Warning Text" xfId="84" xr:uid="{00000000-0005-0000-0000-00008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6</xdr:row>
      <xdr:rowOff>19050</xdr:rowOff>
    </xdr:from>
    <xdr:to>
      <xdr:col>2</xdr:col>
      <xdr:colOff>666750</xdr:colOff>
      <xdr:row>12</xdr:row>
      <xdr:rowOff>162711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1162050"/>
          <a:ext cx="3114675" cy="12803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6</xdr:row>
      <xdr:rowOff>19050</xdr:rowOff>
    </xdr:from>
    <xdr:to>
      <xdr:col>2</xdr:col>
      <xdr:colOff>445861</xdr:colOff>
      <xdr:row>12</xdr:row>
      <xdr:rowOff>159536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13D53E1-5AA7-4BDA-9448-3E3BBDFA4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1123950"/>
          <a:ext cx="3232150" cy="124856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196850</xdr:colOff>
      <xdr:row>4</xdr:row>
      <xdr:rowOff>25400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767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400816</xdr:colOff>
      <xdr:row>1</xdr:row>
      <xdr:rowOff>0</xdr:rowOff>
    </xdr:from>
    <xdr:to>
      <xdr:col>28</xdr:col>
      <xdr:colOff>135944</xdr:colOff>
      <xdr:row>16</xdr:row>
      <xdr:rowOff>25553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E49E4BAB-0F92-E2C6-7555-E907D9343C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99875" y="179294"/>
          <a:ext cx="10022128" cy="2894259"/>
        </a:xfrm>
        <a:prstGeom prst="rect">
          <a:avLst/>
        </a:prstGeom>
      </xdr:spPr>
    </xdr:pic>
    <xdr:clientData/>
  </xdr:twoCellAnchor>
  <xdr:twoCellAnchor editAs="oneCell">
    <xdr:from>
      <xdr:col>11</xdr:col>
      <xdr:colOff>400816</xdr:colOff>
      <xdr:row>20</xdr:row>
      <xdr:rowOff>0</xdr:rowOff>
    </xdr:from>
    <xdr:to>
      <xdr:col>28</xdr:col>
      <xdr:colOff>97657</xdr:colOff>
      <xdr:row>32</xdr:row>
      <xdr:rowOff>170482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8E2F0C18-3EEB-34C0-0C0C-EA8BBF0C7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99875" y="3585882"/>
          <a:ext cx="9983841" cy="2859894"/>
        </a:xfrm>
        <a:prstGeom prst="rect">
          <a:avLst/>
        </a:prstGeom>
      </xdr:spPr>
    </xdr:pic>
    <xdr:clientData/>
  </xdr:twoCellAnchor>
  <xdr:twoCellAnchor>
    <xdr:from>
      <xdr:col>0</xdr:col>
      <xdr:colOff>238468</xdr:colOff>
      <xdr:row>4</xdr:row>
      <xdr:rowOff>126100</xdr:rowOff>
    </xdr:from>
    <xdr:to>
      <xdr:col>11</xdr:col>
      <xdr:colOff>179040</xdr:colOff>
      <xdr:row>18</xdr:row>
      <xdr:rowOff>105740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275C96E1-5973-4390-A187-36FE6E2EAC17}"/>
            </a:ext>
          </a:extLst>
        </xdr:cNvPr>
        <xdr:cNvGrpSpPr/>
      </xdr:nvGrpSpPr>
      <xdr:grpSpPr>
        <a:xfrm>
          <a:off x="238468" y="1030975"/>
          <a:ext cx="10141847" cy="2513290"/>
          <a:chOff x="7875036" y="674686"/>
          <a:chExt cx="5868500" cy="2417458"/>
        </a:xfrm>
      </xdr:grpSpPr>
      <xdr:pic>
        <xdr:nvPicPr>
          <xdr:cNvPr id="3" name="Imagem 2">
            <a:extLst>
              <a:ext uri="{FF2B5EF4-FFF2-40B4-BE49-F238E27FC236}">
                <a16:creationId xmlns:a16="http://schemas.microsoft.com/office/drawing/2014/main" id="{2BF49DEC-4A9A-3908-A2A0-9EC0EF39317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7875036" y="674686"/>
            <a:ext cx="5852974" cy="2417458"/>
          </a:xfrm>
          <a:prstGeom prst="rect">
            <a:avLst/>
          </a:prstGeom>
        </xdr:spPr>
      </xdr:pic>
      <xdr:sp macro="" textlink="">
        <xdr:nvSpPr>
          <xdr:cNvPr id="6" name="Retângulo 5">
            <a:extLst>
              <a:ext uri="{FF2B5EF4-FFF2-40B4-BE49-F238E27FC236}">
                <a16:creationId xmlns:a16="http://schemas.microsoft.com/office/drawing/2014/main" id="{ADAE4EAD-0678-49DA-C9E1-4489E9031246}"/>
              </a:ext>
            </a:extLst>
          </xdr:cNvPr>
          <xdr:cNvSpPr/>
        </xdr:nvSpPr>
        <xdr:spPr>
          <a:xfrm>
            <a:off x="10469342" y="2175072"/>
            <a:ext cx="3274194" cy="106590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615950</xdr:colOff>
          <xdr:row>1</xdr:row>
          <xdr:rowOff>25400</xdr:rowOff>
        </xdr:from>
        <xdr:to>
          <xdr:col>7</xdr:col>
          <xdr:colOff>19050</xdr:colOff>
          <xdr:row>3</xdr:row>
          <xdr:rowOff>152400</xdr:rowOff>
        </xdr:to>
        <xdr:sp macro="" textlink="">
          <xdr:nvSpPr>
            <xdr:cNvPr id="11265" name="Object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5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0</xdr:col>
      <xdr:colOff>235293</xdr:colOff>
      <xdr:row>4</xdr:row>
      <xdr:rowOff>122925</xdr:rowOff>
    </xdr:from>
    <xdr:to>
      <xdr:col>6</xdr:col>
      <xdr:colOff>236098</xdr:colOff>
      <xdr:row>5</xdr:row>
      <xdr:rowOff>51924</xdr:rowOff>
    </xdr:to>
    <xdr:sp macro="" textlink="">
      <xdr:nvSpPr>
        <xdr:cNvPr id="7" name="Retângulo 6">
          <a:extLst>
            <a:ext uri="{FF2B5EF4-FFF2-40B4-BE49-F238E27FC236}">
              <a16:creationId xmlns:a16="http://schemas.microsoft.com/office/drawing/2014/main" id="{5A7F2E6F-D163-458C-9BAE-5B18C42B9DCB}"/>
            </a:ext>
          </a:extLst>
        </xdr:cNvPr>
        <xdr:cNvSpPr/>
      </xdr:nvSpPr>
      <xdr:spPr>
        <a:xfrm>
          <a:off x="238468" y="850000"/>
          <a:ext cx="3982255" cy="103624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31505</xdr:colOff>
      <xdr:row>26</xdr:row>
      <xdr:rowOff>29307</xdr:rowOff>
    </xdr:from>
    <xdr:to>
      <xdr:col>9</xdr:col>
      <xdr:colOff>86947</xdr:colOff>
      <xdr:row>41</xdr:row>
      <xdr:rowOff>159351</xdr:rowOff>
    </xdr:to>
    <xdr:grpSp>
      <xdr:nvGrpSpPr>
        <xdr:cNvPr id="8" name="Agrupar 7">
          <a:extLst>
            <a:ext uri="{FF2B5EF4-FFF2-40B4-BE49-F238E27FC236}">
              <a16:creationId xmlns:a16="http://schemas.microsoft.com/office/drawing/2014/main" id="{B040FC1F-A9EE-4CB6-8E1A-656EB4946969}"/>
            </a:ext>
          </a:extLst>
        </xdr:cNvPr>
        <xdr:cNvGrpSpPr/>
      </xdr:nvGrpSpPr>
      <xdr:grpSpPr>
        <a:xfrm>
          <a:off x="641105" y="5458557"/>
          <a:ext cx="8427917" cy="2844669"/>
          <a:chOff x="6582752" y="13169656"/>
          <a:chExt cx="4959605" cy="2877640"/>
        </a:xfrm>
      </xdr:grpSpPr>
      <xdr:pic>
        <xdr:nvPicPr>
          <xdr:cNvPr id="9" name="Imagem 8">
            <a:extLst>
              <a:ext uri="{FF2B5EF4-FFF2-40B4-BE49-F238E27FC236}">
                <a16:creationId xmlns:a16="http://schemas.microsoft.com/office/drawing/2014/main" id="{66724653-55DF-DF05-D612-0B4AF29C1D8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6590080" y="13843732"/>
            <a:ext cx="4934204" cy="2203564"/>
          </a:xfrm>
          <a:prstGeom prst="rect">
            <a:avLst/>
          </a:prstGeom>
        </xdr:spPr>
      </xdr:pic>
      <xdr:pic>
        <xdr:nvPicPr>
          <xdr:cNvPr id="10" name="Imagem 9">
            <a:extLst>
              <a:ext uri="{FF2B5EF4-FFF2-40B4-BE49-F238E27FC236}">
                <a16:creationId xmlns:a16="http://schemas.microsoft.com/office/drawing/2014/main" id="{32F9B42B-9B4C-6A33-8738-DD2E4E24D30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6582752" y="13169656"/>
            <a:ext cx="4959605" cy="689010"/>
          </a:xfrm>
          <a:prstGeom prst="rect">
            <a:avLst/>
          </a:prstGeom>
        </xdr:spPr>
      </xdr:pic>
    </xdr:grpSp>
    <xdr:clientData/>
  </xdr:twoCellAnchor>
  <xdr:twoCellAnchor>
    <xdr:from>
      <xdr:col>2</xdr:col>
      <xdr:colOff>907677</xdr:colOff>
      <xdr:row>31</xdr:row>
      <xdr:rowOff>703</xdr:rowOff>
    </xdr:from>
    <xdr:to>
      <xdr:col>9</xdr:col>
      <xdr:colOff>48113</xdr:colOff>
      <xdr:row>32</xdr:row>
      <xdr:rowOff>33618</xdr:rowOff>
    </xdr:to>
    <xdr:sp macro="" textlink="">
      <xdr:nvSpPr>
        <xdr:cNvPr id="11" name="Retângulo 10">
          <a:extLst>
            <a:ext uri="{FF2B5EF4-FFF2-40B4-BE49-F238E27FC236}">
              <a16:creationId xmlns:a16="http://schemas.microsoft.com/office/drawing/2014/main" id="{46CAC662-13AD-4E4A-A713-9B9ED2C941BA}"/>
            </a:ext>
          </a:extLst>
        </xdr:cNvPr>
        <xdr:cNvSpPr/>
      </xdr:nvSpPr>
      <xdr:spPr>
        <a:xfrm>
          <a:off x="4314265" y="6275997"/>
          <a:ext cx="4922672" cy="212209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0</xdr:col>
      <xdr:colOff>183174</xdr:colOff>
      <xdr:row>25</xdr:row>
      <xdr:rowOff>91099</xdr:rowOff>
    </xdr:from>
    <xdr:ext cx="3273593" cy="161933"/>
    <xdr:pic>
      <xdr:nvPicPr>
        <xdr:cNvPr id="12" name="Imagem 11">
          <a:extLst>
            <a:ext uri="{FF2B5EF4-FFF2-40B4-BE49-F238E27FC236}">
              <a16:creationId xmlns:a16="http://schemas.microsoft.com/office/drawing/2014/main" id="{9195DE29-1F3D-4710-B56F-4B485F38B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79999" y="4612299"/>
          <a:ext cx="3273593" cy="161933"/>
        </a:xfrm>
        <a:prstGeom prst="rect">
          <a:avLst/>
        </a:prstGeom>
      </xdr:spPr>
    </xdr:pic>
    <xdr:clientData/>
  </xdr:oneCellAnchor>
  <xdr:twoCellAnchor>
    <xdr:from>
      <xdr:col>0</xdr:col>
      <xdr:colOff>231285</xdr:colOff>
      <xdr:row>25</xdr:row>
      <xdr:rowOff>95250</xdr:rowOff>
    </xdr:from>
    <xdr:to>
      <xdr:col>5</xdr:col>
      <xdr:colOff>294053</xdr:colOff>
      <xdr:row>25</xdr:row>
      <xdr:rowOff>266945</xdr:rowOff>
    </xdr:to>
    <xdr:sp macro="" textlink="">
      <xdr:nvSpPr>
        <xdr:cNvPr id="13" name="Retângulo 12">
          <a:extLst>
            <a:ext uri="{FF2B5EF4-FFF2-40B4-BE49-F238E27FC236}">
              <a16:creationId xmlns:a16="http://schemas.microsoft.com/office/drawing/2014/main" id="{02A4BDC9-669A-43B6-9759-D653D3C943CF}"/>
            </a:ext>
          </a:extLst>
        </xdr:cNvPr>
        <xdr:cNvSpPr/>
      </xdr:nvSpPr>
      <xdr:spPr>
        <a:xfrm>
          <a:off x="231285" y="4619625"/>
          <a:ext cx="3237768" cy="85970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11</xdr:col>
      <xdr:colOff>112058</xdr:colOff>
      <xdr:row>38</xdr:row>
      <xdr:rowOff>145677</xdr:rowOff>
    </xdr:from>
    <xdr:to>
      <xdr:col>29</xdr:col>
      <xdr:colOff>124413</xdr:colOff>
      <xdr:row>63</xdr:row>
      <xdr:rowOff>127998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68E6A7F9-B19C-7AD1-4C6A-B01457A99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522323" y="7676030"/>
          <a:ext cx="10904472" cy="446467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George Augusto da Costa Ulisses" id="{5FEE989E-72EE-4F5B-A43C-4BD0520E3FB6}" userId="S::george.ulisses@aegea.com.br::26b5aacf-ab5b-482d-9b9e-649dc98b2e89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2" dT="2026-04-23T14:20:27.03" personId="{5FEE989E-72EE-4F5B-A43C-4BD0520E3FB6}" id="{86497B1B-5E80-45C0-8047-1DA57A8114E5}">
    <text>Reajuste correspondente ao cenário 1</text>
  </threadedComment>
</ThreadedComments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F937AD2-CAC3-4E86-82BC-33555091A9A8}">
  <we:reference id="WA200009404" version="1.0.0.8" store="pt-br" storeType="omex"/>
  <we:alternateReferences>
    <we:reference id="WA200009404" version="1.0.0.8" store="pt-br" storeType="omex"/>
  </we:alternateReferences>
  <we:properties>
    <we:property name="claude.fileId" value="&quot;bb649aef-0c38-4afe-870d-ce117aae01f4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hyperlink" Target="https://portalrelatorios.aneel.gov.br/luznatarifa/basestarifas" TargetMode="External"/><Relationship Id="rId1" Type="http://schemas.openxmlformats.org/officeDocument/2006/relationships/hyperlink" Target="https://portalrelatorios.aneel.gov.br/luznatarifa/basestarifas" TargetMode="External"/><Relationship Id="rId6" Type="http://schemas.openxmlformats.org/officeDocument/2006/relationships/image" Target="../media/image3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B4932-2C0F-407F-A05B-C1C6B8A8EC09}">
  <sheetPr>
    <tabColor rgb="FF002060"/>
  </sheetPr>
  <dimension ref="A1:L26"/>
  <sheetViews>
    <sheetView showGridLines="0" zoomScale="70" zoomScaleNormal="70" workbookViewId="0">
      <selection activeCell="J2" sqref="J2"/>
    </sheetView>
  </sheetViews>
  <sheetFormatPr defaultRowHeight="14.45"/>
  <cols>
    <col min="1" max="1" width="26.5703125" style="55" bestFit="1" customWidth="1"/>
    <col min="2" max="2" width="17.85546875" style="55" customWidth="1"/>
    <col min="3" max="3" width="25.85546875" style="55" hidden="1" customWidth="1"/>
    <col min="4" max="4" width="28.140625" style="55" hidden="1" customWidth="1"/>
    <col min="5" max="5" width="28.85546875" style="55" hidden="1" customWidth="1"/>
    <col min="6" max="6" width="23" style="55" hidden="1" customWidth="1"/>
    <col min="7" max="7" width="25.140625" style="55" bestFit="1" customWidth="1"/>
    <col min="8" max="8" width="19.7109375" style="55" bestFit="1" customWidth="1"/>
    <col min="9" max="9" width="23.85546875" style="55" bestFit="1" customWidth="1"/>
    <col min="10" max="10" width="25.140625" style="55" bestFit="1" customWidth="1"/>
    <col min="12" max="12" width="10.140625" bestFit="1" customWidth="1"/>
  </cols>
  <sheetData>
    <row r="1" spans="1:12">
      <c r="B1" s="56"/>
      <c r="C1" s="55" t="s">
        <v>0</v>
      </c>
      <c r="D1" s="57" t="s">
        <v>1</v>
      </c>
      <c r="E1" s="55" t="s">
        <v>2</v>
      </c>
      <c r="F1" s="57" t="s">
        <v>3</v>
      </c>
      <c r="G1" s="55" t="s">
        <v>4</v>
      </c>
      <c r="H1" s="57" t="s">
        <v>5</v>
      </c>
      <c r="I1" s="58" t="s">
        <v>6</v>
      </c>
      <c r="J1" s="57" t="s">
        <v>7</v>
      </c>
    </row>
    <row r="2" spans="1:12">
      <c r="B2" s="56"/>
      <c r="D2" s="59"/>
      <c r="E2" s="60" t="s">
        <v>8</v>
      </c>
      <c r="F2" s="61">
        <v>6.6751334868625695E-2</v>
      </c>
      <c r="G2" s="60" t="s">
        <v>8</v>
      </c>
      <c r="H2" s="185">
        <v>3.2537640719882202E-2</v>
      </c>
      <c r="I2" s="60" t="s">
        <v>8</v>
      </c>
      <c r="J2" s="185">
        <f>Paramétrica!F22</f>
        <v>6.2478878488183551E-2</v>
      </c>
    </row>
    <row r="3" spans="1:12">
      <c r="B3" s="56"/>
      <c r="C3" s="62"/>
      <c r="D3" s="59"/>
      <c r="E3" s="60" t="s">
        <v>9</v>
      </c>
      <c r="F3" s="85">
        <v>5.2324000000000002E-2</v>
      </c>
      <c r="G3" s="60" t="s">
        <v>9</v>
      </c>
      <c r="H3" s="85"/>
      <c r="I3" s="60" t="s">
        <v>9</v>
      </c>
      <c r="J3" s="185"/>
      <c r="L3" s="48"/>
    </row>
    <row r="4" spans="1:12">
      <c r="A4" s="73" t="s">
        <v>10</v>
      </c>
      <c r="C4" s="74" t="s">
        <v>11</v>
      </c>
      <c r="D4" s="59"/>
      <c r="E4" s="74" t="s">
        <v>11</v>
      </c>
      <c r="F4" s="85"/>
      <c r="G4" s="62" t="s">
        <v>12</v>
      </c>
      <c r="H4" s="85"/>
      <c r="I4" s="62" t="s">
        <v>12</v>
      </c>
      <c r="J4" s="85"/>
      <c r="L4" s="48"/>
    </row>
    <row r="5" spans="1:12">
      <c r="A5" s="51" t="s">
        <v>13</v>
      </c>
      <c r="B5" s="75" t="s">
        <v>14</v>
      </c>
      <c r="C5" s="79" t="s">
        <v>15</v>
      </c>
      <c r="D5" s="49" t="s">
        <v>16</v>
      </c>
      <c r="E5" s="82" t="s">
        <v>15</v>
      </c>
      <c r="F5" s="49" t="s">
        <v>16</v>
      </c>
      <c r="G5" s="82" t="s">
        <v>15</v>
      </c>
      <c r="H5" s="49" t="s">
        <v>16</v>
      </c>
      <c r="I5" s="82" t="s">
        <v>15</v>
      </c>
      <c r="J5" s="49" t="s">
        <v>16</v>
      </c>
      <c r="L5" s="48"/>
    </row>
    <row r="6" spans="1:12">
      <c r="A6" s="231" t="s">
        <v>17</v>
      </c>
      <c r="B6" s="76" t="s">
        <v>18</v>
      </c>
      <c r="C6" s="80">
        <v>1.804</v>
      </c>
      <c r="D6" s="64">
        <v>1.804</v>
      </c>
      <c r="E6" s="80">
        <v>1.867</v>
      </c>
      <c r="F6" s="64">
        <f>E6*0.8</f>
        <v>1.4936</v>
      </c>
      <c r="G6" s="83">
        <v>1.9277477752240202</v>
      </c>
      <c r="H6" s="64">
        <v>1.5421982201792162</v>
      </c>
      <c r="I6" s="83">
        <f>G6*(1+$J$2)*(1+$J$3)</f>
        <v>2.0481912942281078</v>
      </c>
      <c r="J6" s="64">
        <f t="shared" ref="J6:J17" si="0">H6*(1+$J$2)*(1+$J$3)</f>
        <v>1.6385530353824864</v>
      </c>
    </row>
    <row r="7" spans="1:12">
      <c r="A7" s="232"/>
      <c r="B7" s="77" t="s">
        <v>19</v>
      </c>
      <c r="C7" s="80">
        <v>7.66</v>
      </c>
      <c r="D7" s="64">
        <v>7.66</v>
      </c>
      <c r="E7" s="80">
        <v>7.9260000000000002</v>
      </c>
      <c r="F7" s="64">
        <f t="shared" ref="F7:F17" si="1">E7*0.8</f>
        <v>6.3408000000000007</v>
      </c>
      <c r="G7" s="83">
        <v>8.1838933403457865</v>
      </c>
      <c r="H7" s="64">
        <v>6.5471146722766305</v>
      </c>
      <c r="I7" s="83">
        <f t="shared" ref="I7:I17" si="2">G7*(1+$J$2)*(1+$J$3)</f>
        <v>8.6952138179175051</v>
      </c>
      <c r="J7" s="64">
        <f t="shared" si="0"/>
        <v>6.9561710543340061</v>
      </c>
    </row>
    <row r="8" spans="1:12">
      <c r="A8" s="232"/>
      <c r="B8" s="78" t="s">
        <v>20</v>
      </c>
      <c r="C8" s="80">
        <v>13.224</v>
      </c>
      <c r="D8" s="64">
        <v>13.224</v>
      </c>
      <c r="E8" s="80">
        <v>13.683</v>
      </c>
      <c r="F8" s="64">
        <f t="shared" si="1"/>
        <v>10.946400000000001</v>
      </c>
      <c r="G8" s="83">
        <v>14.12821253797015</v>
      </c>
      <c r="H8" s="64">
        <v>11.302570030376121</v>
      </c>
      <c r="I8" s="83">
        <f t="shared" si="2"/>
        <v>15.010927412385218</v>
      </c>
      <c r="J8" s="64">
        <f t="shared" si="0"/>
        <v>12.008741929908176</v>
      </c>
    </row>
    <row r="9" spans="1:12">
      <c r="A9" s="231" t="s">
        <v>21</v>
      </c>
      <c r="B9" s="76" t="s">
        <v>18</v>
      </c>
      <c r="C9" s="80">
        <v>4.1109999999999998</v>
      </c>
      <c r="D9" s="64">
        <v>4.1109999999999998</v>
      </c>
      <c r="E9" s="80">
        <v>4.2539999999999996</v>
      </c>
      <c r="F9" s="64">
        <f t="shared" si="1"/>
        <v>3.4032</v>
      </c>
      <c r="G9" s="83">
        <v>4.3924151236223787</v>
      </c>
      <c r="H9" s="64">
        <v>3.5139320988979033</v>
      </c>
      <c r="I9" s="83">
        <f t="shared" si="2"/>
        <v>4.6668482944008414</v>
      </c>
      <c r="J9" s="64">
        <f t="shared" si="0"/>
        <v>3.7334786355206733</v>
      </c>
    </row>
    <row r="10" spans="1:12">
      <c r="A10" s="232"/>
      <c r="B10" s="77" t="s">
        <v>19</v>
      </c>
      <c r="C10" s="80">
        <v>7.66</v>
      </c>
      <c r="D10" s="64">
        <v>7.66</v>
      </c>
      <c r="E10" s="80">
        <v>7.9260000000000002</v>
      </c>
      <c r="F10" s="64">
        <f t="shared" si="1"/>
        <v>6.3408000000000007</v>
      </c>
      <c r="G10" s="83">
        <v>8.1838933403457865</v>
      </c>
      <c r="H10" s="64">
        <v>6.5471146722766305</v>
      </c>
      <c r="I10" s="83">
        <f t="shared" si="2"/>
        <v>8.6952138179175051</v>
      </c>
      <c r="J10" s="64">
        <f t="shared" si="0"/>
        <v>6.9561710543340061</v>
      </c>
    </row>
    <row r="11" spans="1:12">
      <c r="A11" s="232"/>
      <c r="B11" s="78" t="s">
        <v>20</v>
      </c>
      <c r="C11" s="80">
        <v>13.224</v>
      </c>
      <c r="D11" s="64">
        <v>13.224</v>
      </c>
      <c r="E11" s="80">
        <v>13.683</v>
      </c>
      <c r="F11" s="64">
        <f t="shared" si="1"/>
        <v>10.946400000000001</v>
      </c>
      <c r="G11" s="83">
        <v>14.12821253797015</v>
      </c>
      <c r="H11" s="64">
        <v>11.302570030376121</v>
      </c>
      <c r="I11" s="83">
        <f t="shared" si="2"/>
        <v>15.010927412385218</v>
      </c>
      <c r="J11" s="64">
        <f t="shared" si="0"/>
        <v>12.008741929908176</v>
      </c>
    </row>
    <row r="12" spans="1:12">
      <c r="A12" s="231" t="s">
        <v>22</v>
      </c>
      <c r="B12" s="76" t="s">
        <v>18</v>
      </c>
      <c r="C12" s="80">
        <v>8.4369999999999994</v>
      </c>
      <c r="D12" s="64">
        <v>8.4369999999999994</v>
      </c>
      <c r="E12" s="80">
        <v>8.73</v>
      </c>
      <c r="F12" s="64">
        <f t="shared" si="1"/>
        <v>6.9840000000000009</v>
      </c>
      <c r="G12" s="83">
        <v>9.0140536034845731</v>
      </c>
      <c r="H12" s="64">
        <v>7.2112428827876585</v>
      </c>
      <c r="I12" s="83">
        <f t="shared" si="2"/>
        <v>9.5772415632626586</v>
      </c>
      <c r="J12" s="64">
        <f t="shared" si="0"/>
        <v>7.6617932506101267</v>
      </c>
    </row>
    <row r="13" spans="1:12">
      <c r="A13" s="232"/>
      <c r="B13" s="77" t="s">
        <v>19</v>
      </c>
      <c r="C13" s="80">
        <v>12.587999999999999</v>
      </c>
      <c r="D13" s="64">
        <v>12.587999999999999</v>
      </c>
      <c r="E13" s="80">
        <v>13.025</v>
      </c>
      <c r="F13" s="64">
        <f t="shared" si="1"/>
        <v>10.420000000000002</v>
      </c>
      <c r="G13" s="83">
        <v>13.448802770376467</v>
      </c>
      <c r="H13" s="64">
        <v>10.759042216301175</v>
      </c>
      <c r="I13" s="83">
        <f t="shared" si="2"/>
        <v>14.289068884478365</v>
      </c>
      <c r="J13" s="64">
        <f t="shared" si="0"/>
        <v>11.431255107582693</v>
      </c>
    </row>
    <row r="14" spans="1:12">
      <c r="A14" s="232"/>
      <c r="B14" s="78" t="s">
        <v>20</v>
      </c>
      <c r="C14" s="80">
        <v>14.929</v>
      </c>
      <c r="D14" s="64">
        <v>14.929</v>
      </c>
      <c r="E14" s="80">
        <v>15.446999999999999</v>
      </c>
      <c r="F14" s="64">
        <f t="shared" si="1"/>
        <v>12.3576</v>
      </c>
      <c r="G14" s="83">
        <v>15.94960893620002</v>
      </c>
      <c r="H14" s="64">
        <v>12.759687148960017</v>
      </c>
      <c r="I14" s="83">
        <f t="shared" si="2"/>
        <v>16.946122614858908</v>
      </c>
      <c r="J14" s="64">
        <f t="shared" si="0"/>
        <v>13.556898091887128</v>
      </c>
    </row>
    <row r="15" spans="1:12">
      <c r="A15" s="231" t="s">
        <v>23</v>
      </c>
      <c r="B15" s="76" t="s">
        <v>18</v>
      </c>
      <c r="C15" s="80">
        <v>4.1109999999999998</v>
      </c>
      <c r="D15" s="64">
        <v>4.1109999999999998</v>
      </c>
      <c r="E15" s="80">
        <v>4.2539999999999996</v>
      </c>
      <c r="F15" s="64">
        <f t="shared" si="1"/>
        <v>3.4032</v>
      </c>
      <c r="G15" s="83">
        <v>4.3924151236223787</v>
      </c>
      <c r="H15" s="64">
        <v>3.5139320988979033</v>
      </c>
      <c r="I15" s="83">
        <f t="shared" si="2"/>
        <v>4.6668482944008414</v>
      </c>
      <c r="J15" s="64">
        <f t="shared" si="0"/>
        <v>3.7334786355206733</v>
      </c>
    </row>
    <row r="16" spans="1:12">
      <c r="A16" s="232"/>
      <c r="B16" s="77" t="s">
        <v>19</v>
      </c>
      <c r="C16" s="80">
        <v>12.587999999999999</v>
      </c>
      <c r="D16" s="64">
        <v>12.587999999999999</v>
      </c>
      <c r="E16" s="80">
        <v>13.025</v>
      </c>
      <c r="F16" s="64">
        <f t="shared" si="1"/>
        <v>10.420000000000002</v>
      </c>
      <c r="G16" s="83">
        <v>13.448802770376467</v>
      </c>
      <c r="H16" s="64">
        <v>10.759042216301175</v>
      </c>
      <c r="I16" s="83">
        <f t="shared" si="2"/>
        <v>14.289068884478365</v>
      </c>
      <c r="J16" s="64">
        <f t="shared" si="0"/>
        <v>11.431255107582693</v>
      </c>
    </row>
    <row r="17" spans="1:10">
      <c r="A17" s="233"/>
      <c r="B17" s="78" t="s">
        <v>20</v>
      </c>
      <c r="C17" s="81">
        <v>14.929</v>
      </c>
      <c r="D17" s="68">
        <v>14.929</v>
      </c>
      <c r="E17" s="81">
        <v>15.446999999999999</v>
      </c>
      <c r="F17" s="68">
        <f t="shared" si="1"/>
        <v>12.3576</v>
      </c>
      <c r="G17" s="84">
        <v>15.94960893620002</v>
      </c>
      <c r="H17" s="68">
        <v>12.759687148960017</v>
      </c>
      <c r="I17" s="84">
        <f t="shared" si="2"/>
        <v>16.946122614858908</v>
      </c>
      <c r="J17" s="68">
        <f t="shared" si="0"/>
        <v>13.556898091887128</v>
      </c>
    </row>
    <row r="19" spans="1:10" ht="15" customHeight="1">
      <c r="A19" s="69" t="s">
        <v>24</v>
      </c>
      <c r="B19" s="52"/>
      <c r="C19" s="52"/>
      <c r="D19" s="52"/>
      <c r="E19" s="52"/>
      <c r="G19" s="52"/>
      <c r="I19" s="52"/>
    </row>
    <row r="20" spans="1:10" ht="17.25" customHeight="1">
      <c r="A20" s="70" t="s">
        <v>13</v>
      </c>
      <c r="B20" s="50" t="s">
        <v>14</v>
      </c>
      <c r="C20" s="50" t="s">
        <v>15</v>
      </c>
      <c r="D20" s="49" t="s">
        <v>16</v>
      </c>
      <c r="E20" s="50" t="s">
        <v>15</v>
      </c>
      <c r="F20" s="49" t="s">
        <v>16</v>
      </c>
      <c r="G20" s="50" t="s">
        <v>15</v>
      </c>
      <c r="H20" s="49" t="s">
        <v>16</v>
      </c>
      <c r="I20" s="50" t="s">
        <v>15</v>
      </c>
      <c r="J20" s="49" t="s">
        <v>16</v>
      </c>
    </row>
    <row r="21" spans="1:10">
      <c r="A21" s="71" t="s">
        <v>25</v>
      </c>
      <c r="B21" s="65">
        <v>12</v>
      </c>
      <c r="C21" s="63">
        <v>2.78</v>
      </c>
      <c r="D21" s="63">
        <v>2.78</v>
      </c>
      <c r="E21" s="63">
        <v>2.8759999999999999</v>
      </c>
      <c r="F21" s="64">
        <f t="shared" ref="F21:F26" si="3">E21*0.8</f>
        <v>2.3008000000000002</v>
      </c>
      <c r="G21" s="63">
        <v>2.9695782547103815</v>
      </c>
      <c r="H21" s="64">
        <v>2.3756626037683053</v>
      </c>
      <c r="I21" s="63">
        <f t="shared" ref="I21:I26" si="4">G21*(1+$J$2)*(1+$J$3)</f>
        <v>3.1551141736475836</v>
      </c>
      <c r="J21" s="64">
        <f t="shared" ref="J21:J26" si="5">H21*(1+$J$2)*(1+$J$3)</f>
        <v>2.5240913389180668</v>
      </c>
    </row>
    <row r="22" spans="1:10">
      <c r="A22" s="71" t="s">
        <v>26</v>
      </c>
      <c r="B22" s="65">
        <v>12</v>
      </c>
      <c r="C22" s="63">
        <v>4.702</v>
      </c>
      <c r="D22" s="63">
        <v>4.702</v>
      </c>
      <c r="E22" s="63">
        <v>4.8650000000000002</v>
      </c>
      <c r="F22" s="64">
        <f t="shared" si="3"/>
        <v>3.8920000000000003</v>
      </c>
      <c r="G22" s="63">
        <v>5.0232956221022276</v>
      </c>
      <c r="H22" s="64">
        <v>4.0186364976817819</v>
      </c>
      <c r="I22" s="63">
        <f t="shared" si="4"/>
        <v>5.3371454988857767</v>
      </c>
      <c r="J22" s="64">
        <f t="shared" si="5"/>
        <v>4.2697163991086216</v>
      </c>
    </row>
    <row r="23" spans="1:10">
      <c r="A23" s="71" t="s">
        <v>27</v>
      </c>
      <c r="B23" s="65">
        <v>12</v>
      </c>
      <c r="C23" s="63">
        <v>9.1289999999999996</v>
      </c>
      <c r="D23" s="63">
        <v>9.1289999999999996</v>
      </c>
      <c r="E23" s="63">
        <v>9.4459999999999997</v>
      </c>
      <c r="F23" s="64">
        <f t="shared" si="3"/>
        <v>7.5568</v>
      </c>
      <c r="G23" s="63">
        <v>9.7533505542400079</v>
      </c>
      <c r="H23" s="64">
        <v>7.8026804433920063</v>
      </c>
      <c r="I23" s="63">
        <f t="shared" si="4"/>
        <v>10.362728958371028</v>
      </c>
      <c r="J23" s="64">
        <f t="shared" si="5"/>
        <v>8.2901831666968224</v>
      </c>
    </row>
    <row r="24" spans="1:10">
      <c r="A24" s="71" t="s">
        <v>28</v>
      </c>
      <c r="B24" s="65">
        <v>12</v>
      </c>
      <c r="C24" s="63">
        <v>9.1289999999999996</v>
      </c>
      <c r="D24" s="63">
        <v>9.1289999999999996</v>
      </c>
      <c r="E24" s="63">
        <v>9.4459999999999997</v>
      </c>
      <c r="F24" s="64">
        <f t="shared" si="3"/>
        <v>7.5568</v>
      </c>
      <c r="G24" s="63">
        <v>9.7533505542400079</v>
      </c>
      <c r="H24" s="64">
        <v>7.8026804433920063</v>
      </c>
      <c r="I24" s="63">
        <f t="shared" si="4"/>
        <v>10.362728958371028</v>
      </c>
      <c r="J24" s="64">
        <f t="shared" si="5"/>
        <v>8.2901831666968224</v>
      </c>
    </row>
    <row r="25" spans="1:10">
      <c r="A25" s="71" t="s">
        <v>29</v>
      </c>
      <c r="B25" s="65">
        <v>12</v>
      </c>
      <c r="C25" s="63">
        <v>9.1289999999999996</v>
      </c>
      <c r="D25" s="63">
        <v>9.1289999999999996</v>
      </c>
      <c r="E25" s="63">
        <v>9.4459999999999997</v>
      </c>
      <c r="F25" s="64">
        <f t="shared" si="3"/>
        <v>7.5568</v>
      </c>
      <c r="G25" s="63">
        <v>9.7533505542400079</v>
      </c>
      <c r="H25" s="64">
        <v>7.8026804433920063</v>
      </c>
      <c r="I25" s="63">
        <f t="shared" si="4"/>
        <v>10.362728958371028</v>
      </c>
      <c r="J25" s="64">
        <f t="shared" si="5"/>
        <v>8.2901831666968224</v>
      </c>
    </row>
    <row r="26" spans="1:10">
      <c r="A26" s="72" t="s">
        <v>30</v>
      </c>
      <c r="B26" s="66">
        <v>12</v>
      </c>
      <c r="C26" s="67">
        <v>5.524</v>
      </c>
      <c r="D26" s="67">
        <v>5.524</v>
      </c>
      <c r="E26" s="67">
        <v>5.7160000000000002</v>
      </c>
      <c r="F26" s="68">
        <f t="shared" si="3"/>
        <v>4.5728</v>
      </c>
      <c r="G26" s="67">
        <v>5.9019851543548478</v>
      </c>
      <c r="H26" s="68">
        <v>4.7215881234838779</v>
      </c>
      <c r="I26" s="67">
        <f t="shared" si="4"/>
        <v>6.2707345676528474</v>
      </c>
      <c r="J26" s="68">
        <f t="shared" si="5"/>
        <v>5.0165876541222776</v>
      </c>
    </row>
  </sheetData>
  <mergeCells count="4">
    <mergeCell ref="A6:A8"/>
    <mergeCell ref="A9:A11"/>
    <mergeCell ref="A12:A14"/>
    <mergeCell ref="A15:A17"/>
  </mergeCells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40C1D-5D73-4597-940C-AB07B0F06A45}">
  <sheetPr>
    <tabColor rgb="FF002060"/>
  </sheetPr>
  <dimension ref="A1:J47"/>
  <sheetViews>
    <sheetView showGridLines="0" topLeftCell="D1" zoomScale="85" zoomScaleNormal="85" workbookViewId="0">
      <selection activeCell="G5" sqref="G5"/>
    </sheetView>
  </sheetViews>
  <sheetFormatPr defaultColWidth="8.85546875" defaultRowHeight="12.6" outlineLevelCol="1"/>
  <cols>
    <col min="1" max="1" width="5.140625" style="173" bestFit="1" customWidth="1"/>
    <col min="2" max="2" width="4.85546875" style="173" bestFit="1" customWidth="1"/>
    <col min="3" max="3" width="77.85546875" style="175" customWidth="1"/>
    <col min="4" max="4" width="19.85546875" style="173" customWidth="1"/>
    <col min="5" max="5" width="57.140625" style="175" hidden="1" customWidth="1" outlineLevel="1"/>
    <col min="6" max="6" width="57.140625" style="175" bestFit="1" customWidth="1" collapsed="1"/>
    <col min="7" max="7" width="57.140625" style="175" bestFit="1" customWidth="1"/>
    <col min="8" max="8" width="14.42578125" style="173" bestFit="1" customWidth="1"/>
    <col min="9" max="9" width="25.42578125" style="173" bestFit="1" customWidth="1"/>
    <col min="10" max="16384" width="8.85546875" style="173"/>
  </cols>
  <sheetData>
    <row r="1" spans="1:10" ht="12.95">
      <c r="A1" s="171"/>
      <c r="B1" s="171"/>
      <c r="C1" s="174"/>
      <c r="D1" s="171"/>
      <c r="E1" s="174"/>
      <c r="F1" s="174"/>
      <c r="G1" s="174"/>
      <c r="I1" s="234" t="s">
        <v>6</v>
      </c>
      <c r="J1" s="234"/>
    </row>
    <row r="2" spans="1:10" ht="12.95">
      <c r="A2" s="171"/>
      <c r="B2" s="171"/>
      <c r="C2" s="174"/>
      <c r="D2" s="171"/>
      <c r="E2" s="174"/>
      <c r="F2" s="174"/>
      <c r="G2" s="174"/>
      <c r="I2" s="172" t="s">
        <v>31</v>
      </c>
      <c r="J2" s="221">
        <f>'Série Histórica IPCA'!J468</f>
        <v>4.1426398615393545E-2</v>
      </c>
    </row>
    <row r="3" spans="1:10" ht="12.95">
      <c r="A3" s="176" t="s">
        <v>32</v>
      </c>
      <c r="B3" s="176" t="s">
        <v>33</v>
      </c>
      <c r="C3" s="177" t="s">
        <v>34</v>
      </c>
      <c r="D3" s="176" t="s">
        <v>35</v>
      </c>
      <c r="E3" s="177" t="s">
        <v>36</v>
      </c>
      <c r="F3" s="177" t="s">
        <v>37</v>
      </c>
      <c r="G3" s="177" t="s">
        <v>38</v>
      </c>
      <c r="H3" s="171"/>
      <c r="I3" s="171"/>
    </row>
    <row r="4" spans="1:10">
      <c r="A4" s="178">
        <v>1</v>
      </c>
      <c r="B4" s="178">
        <v>408</v>
      </c>
      <c r="C4" s="179" t="s">
        <v>39</v>
      </c>
      <c r="D4" s="178" t="s">
        <v>40</v>
      </c>
      <c r="E4" s="180" t="s">
        <v>41</v>
      </c>
      <c r="F4" s="180" t="str">
        <f t="shared" ref="F4:G47" si="0">IFERROR(E4+(E4*$J$2),E4)</f>
        <v>Valor do m ³ da categoria correspondente</v>
      </c>
      <c r="G4" s="180" t="str">
        <f t="shared" si="0"/>
        <v>Valor do m ³ da categoria correspondente</v>
      </c>
      <c r="H4" s="171"/>
      <c r="I4" s="171"/>
    </row>
    <row r="5" spans="1:10">
      <c r="A5" s="181">
        <v>2</v>
      </c>
      <c r="B5" s="181">
        <v>310</v>
      </c>
      <c r="C5" s="182" t="s">
        <v>42</v>
      </c>
      <c r="D5" s="181" t="s">
        <v>43</v>
      </c>
      <c r="E5" s="183">
        <v>208.63400134514654</v>
      </c>
      <c r="F5" s="183">
        <f t="shared" si="0"/>
        <v>217.27695664959515</v>
      </c>
      <c r="G5" s="183">
        <f t="shared" si="0"/>
        <v>226.27795846570086</v>
      </c>
      <c r="H5" s="171"/>
      <c r="I5" s="171"/>
    </row>
    <row r="6" spans="1:10">
      <c r="A6" s="178">
        <v>3</v>
      </c>
      <c r="B6" s="178">
        <v>311</v>
      </c>
      <c r="C6" s="179" t="s">
        <v>44</v>
      </c>
      <c r="D6" s="178" t="s">
        <v>43</v>
      </c>
      <c r="E6" s="180">
        <v>286.84538253696962</v>
      </c>
      <c r="F6" s="180">
        <f t="shared" si="0"/>
        <v>298.72835369493117</v>
      </c>
      <c r="G6" s="180">
        <f t="shared" si="0"/>
        <v>311.10359355281764</v>
      </c>
      <c r="H6" s="171"/>
      <c r="I6" s="171"/>
    </row>
    <row r="7" spans="1:10">
      <c r="A7" s="181">
        <v>4</v>
      </c>
      <c r="B7" s="181">
        <v>312</v>
      </c>
      <c r="C7" s="182" t="s">
        <v>45</v>
      </c>
      <c r="D7" s="181" t="s">
        <v>43</v>
      </c>
      <c r="E7" s="183">
        <v>195.59701319233557</v>
      </c>
      <c r="F7" s="183">
        <f t="shared" si="0"/>
        <v>203.69989302882166</v>
      </c>
      <c r="G7" s="183">
        <f t="shared" si="0"/>
        <v>212.13844599534664</v>
      </c>
      <c r="H7" s="171"/>
      <c r="I7" s="171"/>
    </row>
    <row r="8" spans="1:10">
      <c r="A8" s="178">
        <v>5</v>
      </c>
      <c r="B8" s="178">
        <v>313</v>
      </c>
      <c r="C8" s="179" t="s">
        <v>46</v>
      </c>
      <c r="D8" s="178" t="s">
        <v>43</v>
      </c>
      <c r="E8" s="180">
        <v>380.2982264155338</v>
      </c>
      <c r="F8" s="180">
        <f t="shared" si="0"/>
        <v>396.05261233575089</v>
      </c>
      <c r="G8" s="180">
        <f t="shared" si="0"/>
        <v>412.45964572703963</v>
      </c>
      <c r="H8" s="171"/>
      <c r="I8" s="171"/>
    </row>
    <row r="9" spans="1:10">
      <c r="A9" s="181">
        <v>6</v>
      </c>
      <c r="B9" s="181">
        <v>333</v>
      </c>
      <c r="C9" s="182" t="s">
        <v>47</v>
      </c>
      <c r="D9" s="181" t="s">
        <v>43</v>
      </c>
      <c r="E9" s="183">
        <v>78.23247664190859</v>
      </c>
      <c r="F9" s="183">
        <f t="shared" si="0"/>
        <v>81.473366403945761</v>
      </c>
      <c r="G9" s="183">
        <f t="shared" si="0"/>
        <v>84.848514557133626</v>
      </c>
      <c r="H9" s="171"/>
      <c r="I9" s="171"/>
    </row>
    <row r="10" spans="1:10">
      <c r="A10" s="178">
        <v>7</v>
      </c>
      <c r="B10" s="178">
        <v>315</v>
      </c>
      <c r="C10" s="179" t="s">
        <v>48</v>
      </c>
      <c r="D10" s="178" t="s">
        <v>43</v>
      </c>
      <c r="E10" s="180">
        <v>575.88469188282659</v>
      </c>
      <c r="F10" s="180">
        <f t="shared" si="0"/>
        <v>599.74152068526769</v>
      </c>
      <c r="G10" s="180">
        <f t="shared" si="0"/>
        <v>624.58665198737788</v>
      </c>
      <c r="H10" s="171"/>
      <c r="I10" s="171"/>
    </row>
    <row r="11" spans="1:10">
      <c r="A11" s="181">
        <v>8</v>
      </c>
      <c r="B11" s="181">
        <v>316</v>
      </c>
      <c r="C11" s="182" t="s">
        <v>49</v>
      </c>
      <c r="D11" s="181" t="s">
        <v>50</v>
      </c>
      <c r="E11" s="183">
        <v>78.23247664190859</v>
      </c>
      <c r="F11" s="183">
        <f t="shared" si="0"/>
        <v>81.473366403945761</v>
      </c>
      <c r="G11" s="183">
        <f t="shared" si="0"/>
        <v>84.848514557133626</v>
      </c>
      <c r="H11" s="171"/>
      <c r="I11" s="171"/>
    </row>
    <row r="12" spans="1:10">
      <c r="A12" s="178">
        <v>9</v>
      </c>
      <c r="B12" s="178">
        <v>314</v>
      </c>
      <c r="C12" s="179" t="s">
        <v>51</v>
      </c>
      <c r="D12" s="178" t="s">
        <v>52</v>
      </c>
      <c r="E12" s="180">
        <v>2.5947403605109223</v>
      </c>
      <c r="F12" s="180">
        <f t="shared" si="0"/>
        <v>2.7022311089888977</v>
      </c>
      <c r="G12" s="180">
        <f t="shared" si="0"/>
        <v>2.8141748120607888</v>
      </c>
      <c r="H12" s="171"/>
      <c r="I12" s="171"/>
    </row>
    <row r="13" spans="1:10">
      <c r="A13" s="181">
        <v>10</v>
      </c>
      <c r="B13" s="181">
        <v>317</v>
      </c>
      <c r="C13" s="182" t="s">
        <v>53</v>
      </c>
      <c r="D13" s="181" t="s">
        <v>52</v>
      </c>
      <c r="E13" s="183">
        <v>26.116167205792863</v>
      </c>
      <c r="F13" s="183">
        <f t="shared" si="0"/>
        <v>27.198065958766307</v>
      </c>
      <c r="G13" s="183">
        <f t="shared" si="0"/>
        <v>28.324783880741926</v>
      </c>
      <c r="H13" s="171"/>
      <c r="I13" s="171"/>
    </row>
    <row r="14" spans="1:10">
      <c r="A14" s="178">
        <v>11</v>
      </c>
      <c r="B14" s="178">
        <v>318</v>
      </c>
      <c r="C14" s="179" t="s">
        <v>54</v>
      </c>
      <c r="D14" s="178" t="s">
        <v>52</v>
      </c>
      <c r="E14" s="180">
        <v>3.9237537158945659</v>
      </c>
      <c r="F14" s="180">
        <f t="shared" si="0"/>
        <v>4.0863007013978461</v>
      </c>
      <c r="G14" s="180">
        <f t="shared" si="0"/>
        <v>4.2555814231163156</v>
      </c>
      <c r="H14" s="171"/>
      <c r="I14" s="171"/>
    </row>
    <row r="15" spans="1:10">
      <c r="A15" s="181">
        <v>12</v>
      </c>
      <c r="B15" s="181">
        <v>14</v>
      </c>
      <c r="C15" s="182" t="s">
        <v>55</v>
      </c>
      <c r="D15" s="181" t="s">
        <v>52</v>
      </c>
      <c r="E15" s="183">
        <v>3.9237537158945659</v>
      </c>
      <c r="F15" s="183">
        <f t="shared" si="0"/>
        <v>4.0863007013978461</v>
      </c>
      <c r="G15" s="183">
        <f t="shared" si="0"/>
        <v>4.2555814231163156</v>
      </c>
      <c r="H15" s="171"/>
      <c r="I15" s="171"/>
    </row>
    <row r="16" spans="1:10">
      <c r="A16" s="178">
        <v>13</v>
      </c>
      <c r="B16" s="178">
        <v>319</v>
      </c>
      <c r="C16" s="179" t="s">
        <v>56</v>
      </c>
      <c r="D16" s="178" t="s">
        <v>43</v>
      </c>
      <c r="E16" s="180">
        <v>130.3804292531525</v>
      </c>
      <c r="F16" s="180">
        <f t="shared" si="0"/>
        <v>135.78162088703971</v>
      </c>
      <c r="G16" s="180">
        <f t="shared" si="0"/>
        <v>141.40656443855045</v>
      </c>
      <c r="H16" s="171"/>
      <c r="I16" s="171"/>
    </row>
    <row r="17" spans="1:9" ht="24.95">
      <c r="A17" s="181">
        <v>14</v>
      </c>
      <c r="B17" s="181">
        <v>320</v>
      </c>
      <c r="C17" s="182" t="s">
        <v>57</v>
      </c>
      <c r="D17" s="181" t="s">
        <v>58</v>
      </c>
      <c r="E17" s="183" t="s">
        <v>59</v>
      </c>
      <c r="F17" s="183" t="s">
        <v>60</v>
      </c>
      <c r="G17" s="183" t="s">
        <v>60</v>
      </c>
      <c r="H17" s="171"/>
      <c r="I17" s="171"/>
    </row>
    <row r="18" spans="1:9">
      <c r="A18" s="178">
        <v>15</v>
      </c>
      <c r="B18" s="178">
        <v>328</v>
      </c>
      <c r="C18" s="179" t="s">
        <v>61</v>
      </c>
      <c r="D18" s="178" t="s">
        <v>43</v>
      </c>
      <c r="E18" s="180">
        <v>184.71176094824096</v>
      </c>
      <c r="F18" s="180">
        <f t="shared" si="0"/>
        <v>192.36370398623407</v>
      </c>
      <c r="G18" s="180">
        <f t="shared" si="0"/>
        <v>200.33263946670138</v>
      </c>
      <c r="H18" s="171"/>
      <c r="I18" s="171"/>
    </row>
    <row r="19" spans="1:9">
      <c r="A19" s="181">
        <v>16</v>
      </c>
      <c r="B19" s="181">
        <v>321</v>
      </c>
      <c r="C19" s="182" t="s">
        <v>62</v>
      </c>
      <c r="D19" s="181" t="s">
        <v>43</v>
      </c>
      <c r="E19" s="183" t="s">
        <v>63</v>
      </c>
      <c r="F19" s="183" t="s">
        <v>64</v>
      </c>
      <c r="G19" s="183" t="s">
        <v>64</v>
      </c>
      <c r="H19" s="171"/>
      <c r="I19" s="171"/>
    </row>
    <row r="20" spans="1:9">
      <c r="A20" s="178">
        <v>17</v>
      </c>
      <c r="B20" s="178">
        <v>330</v>
      </c>
      <c r="C20" s="179" t="s">
        <v>65</v>
      </c>
      <c r="D20" s="178" t="s">
        <v>43</v>
      </c>
      <c r="E20" s="180" t="s">
        <v>66</v>
      </c>
      <c r="F20" s="180" t="str">
        <f t="shared" si="0"/>
        <v>Cobrar valor conforme orçamento</v>
      </c>
      <c r="G20" s="180" t="str">
        <f t="shared" si="0"/>
        <v>Cobrar valor conforme orçamento</v>
      </c>
      <c r="H20" s="171"/>
      <c r="I20" s="171"/>
    </row>
    <row r="21" spans="1:9">
      <c r="A21" s="181">
        <v>18</v>
      </c>
      <c r="B21" s="181">
        <v>369</v>
      </c>
      <c r="C21" s="182" t="s">
        <v>67</v>
      </c>
      <c r="D21" s="181" t="s">
        <v>43</v>
      </c>
      <c r="E21" s="183" t="s">
        <v>66</v>
      </c>
      <c r="F21" s="183" t="str">
        <f t="shared" si="0"/>
        <v>Cobrar valor conforme orçamento</v>
      </c>
      <c r="G21" s="183" t="str">
        <f t="shared" si="0"/>
        <v>Cobrar valor conforme orçamento</v>
      </c>
      <c r="H21" s="171"/>
      <c r="I21" s="171"/>
    </row>
    <row r="22" spans="1:9">
      <c r="A22" s="178">
        <v>19</v>
      </c>
      <c r="B22" s="178">
        <v>322</v>
      </c>
      <c r="C22" s="179" t="s">
        <v>68</v>
      </c>
      <c r="D22" s="178" t="s">
        <v>58</v>
      </c>
      <c r="E22" s="180" t="s">
        <v>69</v>
      </c>
      <c r="F22" s="180" t="str">
        <f t="shared" si="0"/>
        <v>Valor por m³ excedente ao volume mínimo da categoria industrial</v>
      </c>
      <c r="G22" s="180" t="str">
        <f t="shared" si="0"/>
        <v>Valor por m³ excedente ao volume mínimo da categoria industrial</v>
      </c>
      <c r="H22" s="171"/>
      <c r="I22" s="171"/>
    </row>
    <row r="23" spans="1:9">
      <c r="A23" s="181">
        <v>20</v>
      </c>
      <c r="B23" s="181">
        <v>403</v>
      </c>
      <c r="C23" s="182" t="s">
        <v>70</v>
      </c>
      <c r="D23" s="181" t="s">
        <v>43</v>
      </c>
      <c r="E23" s="183" t="s">
        <v>66</v>
      </c>
      <c r="F23" s="183" t="str">
        <f t="shared" si="0"/>
        <v>Cobrar valor conforme orçamento</v>
      </c>
      <c r="G23" s="183" t="str">
        <f t="shared" si="0"/>
        <v>Cobrar valor conforme orçamento</v>
      </c>
      <c r="H23" s="171"/>
      <c r="I23" s="171"/>
    </row>
    <row r="24" spans="1:9">
      <c r="A24" s="178">
        <v>21</v>
      </c>
      <c r="B24" s="178">
        <v>352</v>
      </c>
      <c r="C24" s="179" t="s">
        <v>71</v>
      </c>
      <c r="D24" s="178" t="s">
        <v>72</v>
      </c>
      <c r="E24" s="180">
        <v>39.110964458432925</v>
      </c>
      <c r="F24" s="180">
        <f t="shared" si="0"/>
        <v>40.731190862320453</v>
      </c>
      <c r="G24" s="180">
        <f t="shared" si="0"/>
        <v>42.418537411062616</v>
      </c>
      <c r="H24" s="171"/>
      <c r="I24" s="171"/>
    </row>
    <row r="25" spans="1:9">
      <c r="A25" s="181">
        <v>22</v>
      </c>
      <c r="B25" s="181">
        <v>323</v>
      </c>
      <c r="C25" s="182" t="s">
        <v>73</v>
      </c>
      <c r="D25" s="181" t="s">
        <v>74</v>
      </c>
      <c r="E25" s="183">
        <v>228.16838812427753</v>
      </c>
      <c r="F25" s="183">
        <f t="shared" si="0"/>
        <v>237.62058272214568</v>
      </c>
      <c r="G25" s="183">
        <f t="shared" si="0"/>
        <v>247.46434770121539</v>
      </c>
      <c r="H25" s="171"/>
      <c r="I25" s="171"/>
    </row>
    <row r="26" spans="1:9">
      <c r="A26" s="178">
        <v>23</v>
      </c>
      <c r="B26" s="178">
        <v>324</v>
      </c>
      <c r="C26" s="179" t="s">
        <v>75</v>
      </c>
      <c r="D26" s="178" t="s">
        <v>74</v>
      </c>
      <c r="E26" s="180">
        <v>81.491723680111335</v>
      </c>
      <c r="F26" s="180">
        <f t="shared" si="0"/>
        <v>84.86763230913914</v>
      </c>
      <c r="G26" s="180">
        <f t="shared" si="0"/>
        <v>88.383392674722188</v>
      </c>
      <c r="H26" s="171"/>
      <c r="I26" s="171"/>
    </row>
    <row r="27" spans="1:9">
      <c r="A27" s="181">
        <v>24</v>
      </c>
      <c r="B27" s="181">
        <v>325</v>
      </c>
      <c r="C27" s="182" t="s">
        <v>76</v>
      </c>
      <c r="D27" s="181" t="s">
        <v>43</v>
      </c>
      <c r="E27" s="183">
        <v>53.350393266114821</v>
      </c>
      <c r="F27" s="183">
        <f t="shared" si="0"/>
        <v>55.560507923844902</v>
      </c>
      <c r="G27" s="183">
        <f t="shared" si="0"/>
        <v>57.86217967237183</v>
      </c>
      <c r="H27" s="171"/>
      <c r="I27" s="171"/>
    </row>
    <row r="28" spans="1:9">
      <c r="A28" s="178">
        <v>25</v>
      </c>
      <c r="B28" s="178">
        <v>326</v>
      </c>
      <c r="C28" s="179" t="s">
        <v>77</v>
      </c>
      <c r="D28" s="178" t="s">
        <v>43</v>
      </c>
      <c r="E28" s="180">
        <v>184.71176094824096</v>
      </c>
      <c r="F28" s="180">
        <f t="shared" si="0"/>
        <v>192.36370398623407</v>
      </c>
      <c r="G28" s="180">
        <f t="shared" si="0"/>
        <v>200.33263946670138</v>
      </c>
      <c r="H28" s="171"/>
      <c r="I28" s="171"/>
    </row>
    <row r="29" spans="1:9">
      <c r="A29" s="181">
        <v>26</v>
      </c>
      <c r="B29" s="181">
        <v>327</v>
      </c>
      <c r="C29" s="182" t="s">
        <v>78</v>
      </c>
      <c r="D29" s="181" t="s">
        <v>79</v>
      </c>
      <c r="E29" s="183">
        <v>152.08764739108534</v>
      </c>
      <c r="F29" s="183">
        <f t="shared" si="0"/>
        <v>158.38809089638585</v>
      </c>
      <c r="G29" s="183">
        <f t="shared" si="0"/>
        <v>164.94953908579072</v>
      </c>
      <c r="H29" s="171"/>
      <c r="I29" s="171"/>
    </row>
    <row r="30" spans="1:9">
      <c r="A30" s="178">
        <v>27</v>
      </c>
      <c r="B30" s="178">
        <v>337</v>
      </c>
      <c r="C30" s="179" t="s">
        <v>80</v>
      </c>
      <c r="D30" s="178" t="s">
        <v>79</v>
      </c>
      <c r="E30" s="180">
        <v>162.9939950852654</v>
      </c>
      <c r="F30" s="180">
        <f t="shared" si="0"/>
        <v>169.74624929758309</v>
      </c>
      <c r="G30" s="180">
        <f t="shared" si="0"/>
        <v>176.77822508445274</v>
      </c>
      <c r="H30" s="171"/>
      <c r="I30" s="171"/>
    </row>
    <row r="31" spans="1:9">
      <c r="A31" s="181">
        <v>28</v>
      </c>
      <c r="B31" s="181">
        <v>338</v>
      </c>
      <c r="C31" s="182" t="s">
        <v>81</v>
      </c>
      <c r="D31" s="181" t="s">
        <v>79</v>
      </c>
      <c r="E31" s="183">
        <v>184.71176094824096</v>
      </c>
      <c r="F31" s="183">
        <f t="shared" si="0"/>
        <v>192.36370398623407</v>
      </c>
      <c r="G31" s="183">
        <f t="shared" si="0"/>
        <v>200.33263946670138</v>
      </c>
      <c r="H31" s="171"/>
      <c r="I31" s="171"/>
    </row>
    <row r="32" spans="1:9">
      <c r="A32" s="178">
        <v>29</v>
      </c>
      <c r="B32" s="178">
        <v>339</v>
      </c>
      <c r="C32" s="179" t="s">
        <v>82</v>
      </c>
      <c r="D32" s="178" t="s">
        <v>79</v>
      </c>
      <c r="E32" s="180">
        <v>369.4129741714392</v>
      </c>
      <c r="F32" s="180">
        <f t="shared" si="0"/>
        <v>384.7164232931633</v>
      </c>
      <c r="G32" s="180">
        <f t="shared" si="0"/>
        <v>400.65383919839434</v>
      </c>
      <c r="H32" s="171"/>
      <c r="I32" s="171"/>
    </row>
    <row r="33" spans="1:9">
      <c r="A33" s="181">
        <v>30</v>
      </c>
      <c r="B33" s="181">
        <v>340</v>
      </c>
      <c r="C33" s="182" t="s">
        <v>83</v>
      </c>
      <c r="D33" s="181" t="s">
        <v>79</v>
      </c>
      <c r="E33" s="183">
        <v>391.17293093458568</v>
      </c>
      <c r="F33" s="183">
        <f t="shared" si="0"/>
        <v>407.37781669903364</v>
      </c>
      <c r="G33" s="183">
        <f t="shared" si="0"/>
        <v>424.25401252067655</v>
      </c>
      <c r="H33" s="171"/>
      <c r="I33" s="171"/>
    </row>
    <row r="34" spans="1:9">
      <c r="A34" s="178">
        <v>31</v>
      </c>
      <c r="B34" s="178">
        <v>329</v>
      </c>
      <c r="C34" s="179" t="s">
        <v>84</v>
      </c>
      <c r="D34" s="178" t="s">
        <v>79</v>
      </c>
      <c r="E34" s="180">
        <v>608.44551908972585</v>
      </c>
      <c r="F34" s="180">
        <f t="shared" si="0"/>
        <v>633.6512256992869</v>
      </c>
      <c r="G34" s="180">
        <f t="shared" si="0"/>
        <v>659.90111395823828</v>
      </c>
      <c r="H34" s="171"/>
      <c r="I34" s="171"/>
    </row>
    <row r="35" spans="1:9">
      <c r="A35" s="181">
        <v>32</v>
      </c>
      <c r="B35" s="181">
        <v>341</v>
      </c>
      <c r="C35" s="182" t="s">
        <v>85</v>
      </c>
      <c r="D35" s="181" t="s">
        <v>79</v>
      </c>
      <c r="E35" s="183">
        <v>782.31421869404323</v>
      </c>
      <c r="F35" s="183">
        <f t="shared" si="0"/>
        <v>814.72267936015282</v>
      </c>
      <c r="G35" s="183">
        <f t="shared" si="0"/>
        <v>848.47370583632801</v>
      </c>
      <c r="H35" s="171"/>
      <c r="I35" s="171"/>
    </row>
    <row r="36" spans="1:9">
      <c r="A36" s="178">
        <v>33</v>
      </c>
      <c r="B36" s="178">
        <v>331</v>
      </c>
      <c r="C36" s="179" t="s">
        <v>86</v>
      </c>
      <c r="D36" s="178" t="s">
        <v>87</v>
      </c>
      <c r="E36" s="180">
        <v>13.047535877853703</v>
      </c>
      <c r="F36" s="180">
        <f t="shared" si="0"/>
        <v>13.588048300078318</v>
      </c>
      <c r="G36" s="180">
        <f t="shared" si="0"/>
        <v>14.150952205362584</v>
      </c>
      <c r="H36" s="171"/>
      <c r="I36" s="171"/>
    </row>
    <row r="37" spans="1:9">
      <c r="A37" s="181">
        <v>34</v>
      </c>
      <c r="B37" s="181">
        <v>353</v>
      </c>
      <c r="C37" s="182" t="s">
        <v>88</v>
      </c>
      <c r="D37" s="181" t="s">
        <v>43</v>
      </c>
      <c r="E37" s="183">
        <v>40.766957290141121</v>
      </c>
      <c r="F37" s="183">
        <f t="shared" si="0"/>
        <v>42.455785513179229</v>
      </c>
      <c r="G37" s="183">
        <f t="shared" si="0"/>
        <v>44.214575807377841</v>
      </c>
      <c r="H37" s="171"/>
      <c r="I37" s="171"/>
    </row>
    <row r="38" spans="1:9">
      <c r="A38" s="178">
        <v>35</v>
      </c>
      <c r="B38" s="178">
        <v>354</v>
      </c>
      <c r="C38" s="179" t="s">
        <v>89</v>
      </c>
      <c r="D38" s="178" t="s">
        <v>43</v>
      </c>
      <c r="E38" s="180">
        <v>58.655898962606663</v>
      </c>
      <c r="F38" s="180">
        <f t="shared" si="0"/>
        <v>61.085801614175857</v>
      </c>
      <c r="G38" s="180">
        <f t="shared" si="0"/>
        <v>63.616366381585557</v>
      </c>
      <c r="H38" s="171"/>
      <c r="I38" s="171"/>
    </row>
    <row r="39" spans="1:9">
      <c r="A39" s="181">
        <v>36</v>
      </c>
      <c r="B39" s="181">
        <v>355</v>
      </c>
      <c r="C39" s="182" t="s">
        <v>90</v>
      </c>
      <c r="D39" s="181" t="s">
        <v>43</v>
      </c>
      <c r="E39" s="183">
        <v>65.20603621414034</v>
      </c>
      <c r="F39" s="183">
        <f t="shared" si="0"/>
        <v>67.9072874624771</v>
      </c>
      <c r="G39" s="183">
        <f t="shared" si="0"/>
        <v>70.720441821787787</v>
      </c>
      <c r="H39" s="171"/>
      <c r="I39" s="171"/>
    </row>
    <row r="40" spans="1:9">
      <c r="A40" s="178">
        <v>37</v>
      </c>
      <c r="B40" s="178">
        <v>359</v>
      </c>
      <c r="C40" s="179" t="s">
        <v>91</v>
      </c>
      <c r="D40" s="178" t="s">
        <v>43</v>
      </c>
      <c r="E40" s="180">
        <v>156.28564195809079</v>
      </c>
      <c r="F40" s="180">
        <f t="shared" si="0"/>
        <v>162.75999325970935</v>
      </c>
      <c r="G40" s="180">
        <f t="shared" si="0"/>
        <v>169.50255361912482</v>
      </c>
      <c r="H40" s="171"/>
      <c r="I40" s="171"/>
    </row>
    <row r="41" spans="1:9">
      <c r="A41" s="181">
        <v>38</v>
      </c>
      <c r="B41" s="181">
        <v>332</v>
      </c>
      <c r="C41" s="182" t="s">
        <v>92</v>
      </c>
      <c r="D41" s="181" t="s">
        <v>43</v>
      </c>
      <c r="E41" s="183" t="s">
        <v>93</v>
      </c>
      <c r="F41" s="183" t="str">
        <f t="shared" si="0"/>
        <v>Cobrar conforme orçamento</v>
      </c>
      <c r="G41" s="183" t="str">
        <f t="shared" si="0"/>
        <v>Cobrar conforme orçamento</v>
      </c>
      <c r="H41" s="171"/>
      <c r="I41" s="171"/>
    </row>
    <row r="42" spans="1:9">
      <c r="A42" s="178">
        <v>39</v>
      </c>
      <c r="B42" s="178">
        <v>334</v>
      </c>
      <c r="C42" s="179" t="s">
        <v>94</v>
      </c>
      <c r="D42" s="178" t="s">
        <v>50</v>
      </c>
      <c r="E42" s="180">
        <v>39.110964458432925</v>
      </c>
      <c r="F42" s="180">
        <f t="shared" si="0"/>
        <v>40.731190862320453</v>
      </c>
      <c r="G42" s="180">
        <f t="shared" si="0"/>
        <v>42.418537411062616</v>
      </c>
      <c r="H42" s="171"/>
      <c r="I42" s="171"/>
    </row>
    <row r="43" spans="1:9">
      <c r="A43" s="181">
        <v>40</v>
      </c>
      <c r="B43" s="181">
        <v>335</v>
      </c>
      <c r="C43" s="182" t="s">
        <v>95</v>
      </c>
      <c r="D43" s="181" t="s">
        <v>50</v>
      </c>
      <c r="E43" s="183">
        <v>39.110964458432925</v>
      </c>
      <c r="F43" s="183">
        <f t="shared" si="0"/>
        <v>40.731190862320453</v>
      </c>
      <c r="G43" s="183">
        <f t="shared" si="0"/>
        <v>42.418537411062616</v>
      </c>
      <c r="H43" s="171"/>
      <c r="I43" s="171"/>
    </row>
    <row r="44" spans="1:9">
      <c r="A44" s="178">
        <v>41</v>
      </c>
      <c r="B44" s="178">
        <v>336</v>
      </c>
      <c r="C44" s="179" t="s">
        <v>96</v>
      </c>
      <c r="D44" s="178" t="s">
        <v>50</v>
      </c>
      <c r="E44" s="180" t="s">
        <v>97</v>
      </c>
      <c r="F44" s="180" t="s">
        <v>98</v>
      </c>
      <c r="G44" s="180" t="s">
        <v>98</v>
      </c>
      <c r="H44" s="171"/>
      <c r="I44" s="171"/>
    </row>
    <row r="45" spans="1:9" ht="24.95">
      <c r="A45" s="181">
        <v>42</v>
      </c>
      <c r="B45" s="181">
        <v>380</v>
      </c>
      <c r="C45" s="182" t="s">
        <v>99</v>
      </c>
      <c r="D45" s="181" t="s">
        <v>58</v>
      </c>
      <c r="E45" s="183">
        <v>111.41561962632875</v>
      </c>
      <c r="F45" s="183">
        <f t="shared" si="0"/>
        <v>116.0311674969501</v>
      </c>
      <c r="G45" s="183">
        <f t="shared" si="0"/>
        <v>120.83792089348826</v>
      </c>
      <c r="H45" s="171"/>
      <c r="I45" s="171"/>
    </row>
    <row r="46" spans="1:9" ht="24.95">
      <c r="A46" s="178">
        <v>43</v>
      </c>
      <c r="B46" s="178">
        <v>381</v>
      </c>
      <c r="C46" s="179" t="s">
        <v>100</v>
      </c>
      <c r="D46" s="178" t="s">
        <v>58</v>
      </c>
      <c r="E46" s="180">
        <v>122.02663101931245</v>
      </c>
      <c r="F46" s="180">
        <f t="shared" si="0"/>
        <v>127.08175487761203</v>
      </c>
      <c r="G46" s="180">
        <f t="shared" si="0"/>
        <v>132.34629431191573</v>
      </c>
      <c r="H46" s="171"/>
      <c r="I46" s="171"/>
    </row>
    <row r="47" spans="1:9" ht="24.95">
      <c r="A47" s="181">
        <v>44</v>
      </c>
      <c r="B47" s="181">
        <v>382</v>
      </c>
      <c r="C47" s="182" t="s">
        <v>101</v>
      </c>
      <c r="D47" s="181" t="s">
        <v>58</v>
      </c>
      <c r="E47" s="183">
        <v>136.54030067810524</v>
      </c>
      <c r="F47" s="183">
        <f t="shared" si="0"/>
        <v>142.19667360106212</v>
      </c>
      <c r="G47" s="183">
        <f t="shared" si="0"/>
        <v>148.08736968344272</v>
      </c>
      <c r="H47" s="171"/>
      <c r="I47" s="171"/>
    </row>
  </sheetData>
  <mergeCells count="1">
    <mergeCell ref="I1:J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D88F3-FA6A-443D-95BC-DBEB1FA0BEE8}">
  <sheetPr>
    <tabColor rgb="FF00B050"/>
  </sheetPr>
  <dimension ref="A1:P36"/>
  <sheetViews>
    <sheetView showGridLines="0" zoomScale="70" zoomScaleNormal="70" workbookViewId="0">
      <selection activeCell="B28" sqref="B28"/>
    </sheetView>
  </sheetViews>
  <sheetFormatPr defaultRowHeight="14.45"/>
  <cols>
    <col min="1" max="1" width="25.5703125" customWidth="1"/>
    <col min="2" max="2" width="12" bestFit="1" customWidth="1"/>
    <col min="3" max="3" width="13.5703125" bestFit="1" customWidth="1"/>
    <col min="4" max="4" width="14.140625" bestFit="1" customWidth="1"/>
    <col min="5" max="5" width="9.5703125" bestFit="1" customWidth="1"/>
    <col min="6" max="6" width="13.42578125" bestFit="1" customWidth="1"/>
    <col min="14" max="14" width="10.42578125" bestFit="1" customWidth="1"/>
    <col min="15" max="16" width="9.85546875" bestFit="1" customWidth="1"/>
  </cols>
  <sheetData>
    <row r="1" spans="1:7">
      <c r="A1" s="226" t="s">
        <v>102</v>
      </c>
      <c r="B1" s="227"/>
      <c r="C1" s="227"/>
      <c r="D1" s="227"/>
      <c r="E1" s="227"/>
      <c r="F1" s="227"/>
      <c r="G1" s="228"/>
    </row>
    <row r="2" spans="1:7">
      <c r="A2" s="39"/>
      <c r="G2" s="40"/>
    </row>
    <row r="3" spans="1:7">
      <c r="A3" s="39" t="s">
        <v>103</v>
      </c>
      <c r="G3" s="40"/>
    </row>
    <row r="4" spans="1:7">
      <c r="A4" s="39" t="s">
        <v>104</v>
      </c>
      <c r="G4" s="40"/>
    </row>
    <row r="5" spans="1:7">
      <c r="A5" s="39"/>
      <c r="G5" s="40"/>
    </row>
    <row r="6" spans="1:7">
      <c r="A6" s="39" t="s">
        <v>105</v>
      </c>
      <c r="G6" s="40"/>
    </row>
    <row r="7" spans="1:7">
      <c r="A7" s="39"/>
      <c r="G7" s="40"/>
    </row>
    <row r="8" spans="1:7">
      <c r="A8" s="39"/>
      <c r="G8" s="40"/>
    </row>
    <row r="9" spans="1:7">
      <c r="A9" s="39"/>
      <c r="G9" s="40"/>
    </row>
    <row r="10" spans="1:7">
      <c r="A10" s="39"/>
      <c r="G10" s="40"/>
    </row>
    <row r="11" spans="1:7">
      <c r="A11" s="39"/>
      <c r="G11" s="40"/>
    </row>
    <row r="12" spans="1:7">
      <c r="A12" s="39"/>
      <c r="G12" s="40"/>
    </row>
    <row r="13" spans="1:7">
      <c r="A13" s="39"/>
      <c r="G13" s="40"/>
    </row>
    <row r="14" spans="1:7">
      <c r="A14" s="43" t="s">
        <v>106</v>
      </c>
      <c r="B14" s="44"/>
      <c r="C14" s="44"/>
      <c r="D14" s="44"/>
      <c r="E14" s="44"/>
      <c r="F14" s="44"/>
      <c r="G14" s="86"/>
    </row>
    <row r="16" spans="1:7">
      <c r="A16" s="226" t="s">
        <v>107</v>
      </c>
      <c r="B16" s="227"/>
      <c r="C16" s="227"/>
      <c r="D16" s="227"/>
      <c r="E16" s="227"/>
      <c r="F16" s="227"/>
      <c r="G16" s="228"/>
    </row>
    <row r="17" spans="1:16" ht="29.25" customHeight="1">
      <c r="A17" s="39"/>
      <c r="E17" s="229" t="s">
        <v>108</v>
      </c>
      <c r="F17" s="230"/>
      <c r="G17" s="40"/>
    </row>
    <row r="18" spans="1:16">
      <c r="A18" s="39"/>
      <c r="D18" s="4" t="s">
        <v>109</v>
      </c>
      <c r="E18" s="4" t="s">
        <v>110</v>
      </c>
      <c r="F18" s="4" t="s">
        <v>111</v>
      </c>
      <c r="G18" s="40"/>
    </row>
    <row r="19" spans="1:16">
      <c r="A19" s="223" t="s">
        <v>112</v>
      </c>
      <c r="B19" s="224"/>
      <c r="C19" s="225"/>
      <c r="D19" s="8">
        <v>0.13</v>
      </c>
      <c r="E19" s="9">
        <f>B30</f>
        <v>0.2351813778443741</v>
      </c>
      <c r="F19" s="46">
        <f>+E19*D19</f>
        <v>3.0573579119768633E-2</v>
      </c>
      <c r="G19" s="40"/>
    </row>
    <row r="20" spans="1:16">
      <c r="A20" s="223" t="s">
        <v>113</v>
      </c>
      <c r="B20" s="224"/>
      <c r="C20" s="225"/>
      <c r="D20" s="8">
        <v>0.04</v>
      </c>
      <c r="E20" s="9">
        <f>C30</f>
        <v>3.0572521645747974E-2</v>
      </c>
      <c r="F20" s="46">
        <f>+E20*D20</f>
        <v>1.2229008658299189E-3</v>
      </c>
      <c r="G20" s="40"/>
    </row>
    <row r="21" spans="1:16">
      <c r="A21" s="223" t="s">
        <v>114</v>
      </c>
      <c r="B21" s="224"/>
      <c r="C21" s="225"/>
      <c r="D21" s="8">
        <v>0.83</v>
      </c>
      <c r="E21" s="9">
        <f>D30</f>
        <v>3.6966745183837357E-2</v>
      </c>
      <c r="F21" s="46">
        <f>+E21*D21</f>
        <v>3.0682398502585004E-2</v>
      </c>
      <c r="G21" s="40"/>
    </row>
    <row r="22" spans="1:16">
      <c r="A22" s="20"/>
      <c r="B22" s="21"/>
      <c r="C22" s="21"/>
      <c r="D22" s="22"/>
      <c r="E22" s="7" t="s">
        <v>115</v>
      </c>
      <c r="F22" s="29">
        <f>SUM(F19:F21)</f>
        <v>6.2478878488183551E-2</v>
      </c>
      <c r="G22" s="87" t="s">
        <v>116</v>
      </c>
      <c r="I22" s="47"/>
      <c r="J22" s="3"/>
    </row>
    <row r="23" spans="1:16">
      <c r="A23" s="39"/>
      <c r="D23" s="88"/>
      <c r="F23" s="12"/>
      <c r="G23" s="40"/>
    </row>
    <row r="24" spans="1:16">
      <c r="A24" s="39"/>
      <c r="G24" s="40"/>
    </row>
    <row r="25" spans="1:16">
      <c r="A25" s="39"/>
      <c r="G25" s="40"/>
      <c r="N25" s="192"/>
      <c r="O25" s="193"/>
      <c r="P25" s="193"/>
    </row>
    <row r="26" spans="1:16">
      <c r="A26" s="39"/>
      <c r="B26" s="5" t="s">
        <v>117</v>
      </c>
      <c r="C26" s="10" t="s">
        <v>118</v>
      </c>
      <c r="D26" s="5" t="s">
        <v>119</v>
      </c>
      <c r="G26" s="40"/>
    </row>
    <row r="27" spans="1:16">
      <c r="A27" s="4" t="s">
        <v>120</v>
      </c>
      <c r="B27" s="6" t="s">
        <v>121</v>
      </c>
      <c r="C27" s="6" t="s">
        <v>122</v>
      </c>
      <c r="D27" s="6" t="s">
        <v>123</v>
      </c>
      <c r="F27" s="89"/>
      <c r="G27" s="40"/>
    </row>
    <row r="28" spans="1:16">
      <c r="A28" s="33">
        <v>2025</v>
      </c>
      <c r="B28" s="27">
        <f>'Aneel - Energia'!F22</f>
        <v>0.28697</v>
      </c>
      <c r="C28" s="19">
        <f>'IPA - Prod. Químico'!V8</f>
        <v>208.58600000000001</v>
      </c>
      <c r="D28" s="14">
        <f>'Série Histórica IPCA'!C456</f>
        <v>7276.54</v>
      </c>
      <c r="F28" s="90"/>
      <c r="G28" s="40"/>
    </row>
    <row r="29" spans="1:16">
      <c r="A29" s="33">
        <v>2026</v>
      </c>
      <c r="B29" s="27">
        <f>'Aneel - Energia'!F46</f>
        <v>0.35446000000000005</v>
      </c>
      <c r="C29" s="19">
        <f>'IPA - Prod. Químico'!V9</f>
        <v>214.96299999999999</v>
      </c>
      <c r="D29" s="14">
        <f>'Série Histórica IPCA'!C468</f>
        <v>7545.53</v>
      </c>
      <c r="G29" s="40"/>
    </row>
    <row r="30" spans="1:16" s="3" customFormat="1">
      <c r="A30" s="4" t="s">
        <v>124</v>
      </c>
      <c r="B30" s="13">
        <f>(B29/B28)-1</f>
        <v>0.2351813778443741</v>
      </c>
      <c r="C30" s="13">
        <f>(C29/C28)-1</f>
        <v>3.0572521645747974E-2</v>
      </c>
      <c r="D30" s="31">
        <f>(D29/D28)-1</f>
        <v>3.6966745183837357E-2</v>
      </c>
      <c r="E30" s="3" t="s">
        <v>125</v>
      </c>
      <c r="F30"/>
      <c r="G30" s="40"/>
      <c r="H30"/>
      <c r="I30" s="47"/>
    </row>
    <row r="31" spans="1:16" s="3" customFormat="1">
      <c r="A31" s="91"/>
      <c r="B31" s="11"/>
      <c r="C31" s="11"/>
      <c r="D31" s="11"/>
      <c r="F31"/>
      <c r="G31" s="40"/>
      <c r="H31"/>
      <c r="I31"/>
    </row>
    <row r="32" spans="1:16">
      <c r="A32" s="92"/>
      <c r="B32" s="93"/>
      <c r="C32" s="94"/>
      <c r="D32" s="94"/>
      <c r="E32" s="95"/>
      <c r="F32" s="44"/>
      <c r="G32" s="86"/>
    </row>
    <row r="33" spans="1:6">
      <c r="A33" s="3" t="s">
        <v>126</v>
      </c>
      <c r="C33" s="1"/>
      <c r="D33" s="2"/>
      <c r="E33" s="1"/>
    </row>
    <row r="34" spans="1:6">
      <c r="A34" t="s">
        <v>127</v>
      </c>
    </row>
    <row r="36" spans="1:6">
      <c r="F36" s="184"/>
    </row>
  </sheetData>
  <mergeCells count="6">
    <mergeCell ref="A21:C21"/>
    <mergeCell ref="A1:G1"/>
    <mergeCell ref="E17:F17"/>
    <mergeCell ref="A19:C19"/>
    <mergeCell ref="A20:C20"/>
    <mergeCell ref="A16:G1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BE6DA-293E-4B96-A8A8-E9FABCD4BC42}">
  <sheetPr>
    <tabColor rgb="FF00B050"/>
  </sheetPr>
  <dimension ref="A1:P60"/>
  <sheetViews>
    <sheetView showGridLines="0" topLeftCell="A6" zoomScale="70" zoomScaleNormal="70" workbookViewId="0">
      <selection activeCell="R25" sqref="R25"/>
    </sheetView>
  </sheetViews>
  <sheetFormatPr defaultRowHeight="14.45"/>
  <cols>
    <col min="1" max="1" width="25.5703125" customWidth="1"/>
    <col min="2" max="2" width="15" bestFit="1" customWidth="1"/>
    <col min="3" max="3" width="26.28515625" customWidth="1"/>
    <col min="4" max="4" width="15.5703125" bestFit="1" customWidth="1"/>
    <col min="5" max="5" width="9.5703125" bestFit="1" customWidth="1"/>
    <col min="6" max="6" width="13.42578125" bestFit="1" customWidth="1"/>
    <col min="14" max="14" width="10.42578125" bestFit="1" customWidth="1"/>
    <col min="15" max="16" width="9.85546875" bestFit="1" customWidth="1"/>
  </cols>
  <sheetData>
    <row r="1" spans="1:7">
      <c r="A1" s="226" t="s">
        <v>102</v>
      </c>
      <c r="B1" s="227"/>
      <c r="C1" s="227"/>
      <c r="D1" s="227"/>
      <c r="E1" s="227"/>
      <c r="F1" s="227"/>
      <c r="G1" s="228"/>
    </row>
    <row r="2" spans="1:7">
      <c r="A2" s="39"/>
      <c r="G2" s="40"/>
    </row>
    <row r="3" spans="1:7">
      <c r="A3" s="39" t="s">
        <v>103</v>
      </c>
      <c r="G3" s="40"/>
    </row>
    <row r="4" spans="1:7">
      <c r="A4" s="39" t="s">
        <v>104</v>
      </c>
      <c r="G4" s="40"/>
    </row>
    <row r="5" spans="1:7">
      <c r="A5" s="39"/>
      <c r="G5" s="40"/>
    </row>
    <row r="6" spans="1:7">
      <c r="A6" s="39" t="s">
        <v>105</v>
      </c>
      <c r="G6" s="40"/>
    </row>
    <row r="7" spans="1:7">
      <c r="A7" s="39"/>
      <c r="G7" s="40"/>
    </row>
    <row r="8" spans="1:7">
      <c r="A8" s="39"/>
      <c r="G8" s="40"/>
    </row>
    <row r="9" spans="1:7">
      <c r="A9" s="39"/>
      <c r="G9" s="40"/>
    </row>
    <row r="10" spans="1:7">
      <c r="A10" s="39"/>
      <c r="G10" s="40"/>
    </row>
    <row r="11" spans="1:7">
      <c r="A11" s="39"/>
      <c r="G11" s="40"/>
    </row>
    <row r="12" spans="1:7">
      <c r="A12" s="39"/>
      <c r="G12" s="40"/>
    </row>
    <row r="13" spans="1:7">
      <c r="A13" s="39"/>
      <c r="G13" s="40"/>
    </row>
    <row r="14" spans="1:7">
      <c r="A14" s="43" t="s">
        <v>106</v>
      </c>
      <c r="B14" s="44"/>
      <c r="C14" s="44"/>
      <c r="D14" s="44"/>
      <c r="E14" s="44"/>
      <c r="F14" s="44"/>
      <c r="G14" s="86"/>
    </row>
    <row r="16" spans="1:7">
      <c r="A16" s="226" t="s">
        <v>107</v>
      </c>
      <c r="B16" s="227"/>
      <c r="C16" s="227"/>
      <c r="D16" s="227"/>
      <c r="E16" s="227"/>
      <c r="F16" s="227"/>
      <c r="G16" s="228"/>
    </row>
    <row r="17" spans="1:16" ht="29.25" customHeight="1">
      <c r="A17" s="39"/>
      <c r="E17" s="229" t="s">
        <v>108</v>
      </c>
      <c r="F17" s="230"/>
      <c r="G17" s="40"/>
    </row>
    <row r="18" spans="1:16">
      <c r="A18" s="39"/>
      <c r="D18" s="4" t="s">
        <v>109</v>
      </c>
      <c r="E18" s="4" t="s">
        <v>110</v>
      </c>
      <c r="F18" s="4" t="s">
        <v>111</v>
      </c>
      <c r="G18" s="40"/>
    </row>
    <row r="19" spans="1:16">
      <c r="A19" s="223" t="s">
        <v>112</v>
      </c>
      <c r="B19" s="224"/>
      <c r="C19" s="225"/>
      <c r="D19" s="8">
        <v>0.13</v>
      </c>
      <c r="E19" s="9">
        <f>B31</f>
        <v>0.2351813778443741</v>
      </c>
      <c r="F19" s="46">
        <f>+E19*D19</f>
        <v>3.0573579119768633E-2</v>
      </c>
      <c r="G19" s="40"/>
    </row>
    <row r="20" spans="1:16">
      <c r="A20" s="223" t="s">
        <v>113</v>
      </c>
      <c r="B20" s="224"/>
      <c r="C20" s="225"/>
      <c r="D20" s="8">
        <v>0.04</v>
      </c>
      <c r="E20" s="9">
        <f>C31</f>
        <v>2.9901016663312907E-2</v>
      </c>
      <c r="F20" s="46">
        <f>+E20*D20</f>
        <v>1.1960406665325162E-3</v>
      </c>
      <c r="G20" s="40"/>
    </row>
    <row r="21" spans="1:16">
      <c r="A21" s="223" t="s">
        <v>114</v>
      </c>
      <c r="B21" s="224"/>
      <c r="C21" s="225"/>
      <c r="D21" s="8">
        <v>0.83</v>
      </c>
      <c r="E21" s="9">
        <f>D31</f>
        <v>4.1426398615393545E-2</v>
      </c>
      <c r="F21" s="46">
        <f>+E21*D21</f>
        <v>3.438391085077664E-2</v>
      </c>
      <c r="G21" s="40"/>
    </row>
    <row r="22" spans="1:16">
      <c r="A22" s="20"/>
      <c r="B22" s="21"/>
      <c r="C22" s="21"/>
      <c r="D22" s="22"/>
      <c r="E22" s="7" t="s">
        <v>115</v>
      </c>
      <c r="F22" s="29">
        <f>SUM(F19:F21)</f>
        <v>6.6153530637077795E-2</v>
      </c>
      <c r="G22" s="87" t="s">
        <v>116</v>
      </c>
      <c r="I22" s="47"/>
      <c r="J22" s="3"/>
    </row>
    <row r="23" spans="1:16">
      <c r="A23" s="39"/>
      <c r="D23" s="88"/>
      <c r="F23" s="12"/>
      <c r="G23" s="40"/>
    </row>
    <row r="24" spans="1:16">
      <c r="A24" s="39"/>
      <c r="G24" s="40"/>
    </row>
    <row r="25" spans="1:16">
      <c r="A25" s="39"/>
      <c r="G25" s="40"/>
      <c r="N25" s="192"/>
      <c r="O25" s="193"/>
      <c r="P25" s="193"/>
    </row>
    <row r="26" spans="1:16">
      <c r="A26" s="195" t="s">
        <v>128</v>
      </c>
      <c r="B26" s="5" t="s">
        <v>117</v>
      </c>
      <c r="C26" s="10" t="s">
        <v>118</v>
      </c>
      <c r="D26" s="5" t="s">
        <v>119</v>
      </c>
      <c r="G26" s="40"/>
    </row>
    <row r="27" spans="1:16">
      <c r="A27" s="200" t="s">
        <v>120</v>
      </c>
      <c r="B27" s="201" t="s">
        <v>121</v>
      </c>
      <c r="C27" s="201" t="s">
        <v>122</v>
      </c>
      <c r="D27" s="201" t="s">
        <v>123</v>
      </c>
      <c r="F27" s="89"/>
      <c r="G27" s="40"/>
    </row>
    <row r="28" spans="1:16">
      <c r="A28" s="200" t="s">
        <v>129</v>
      </c>
      <c r="B28" s="5" t="s">
        <v>130</v>
      </c>
      <c r="C28" s="212" t="s">
        <v>131</v>
      </c>
      <c r="D28" s="5" t="s">
        <v>130</v>
      </c>
      <c r="F28" s="89"/>
      <c r="G28" s="40"/>
    </row>
    <row r="29" spans="1:16">
      <c r="A29" s="202">
        <v>2025</v>
      </c>
      <c r="B29" s="27">
        <f>'Aneel - Energia'!F22</f>
        <v>0.28697</v>
      </c>
      <c r="C29" s="19">
        <f>'IPA - Prod. Químico'!V16</f>
        <v>208.72200000000001</v>
      </c>
      <c r="D29" s="222">
        <f>'Série Histórica IPCA'!C455</f>
        <v>7245.38</v>
      </c>
      <c r="F29" s="90"/>
      <c r="G29" s="40"/>
    </row>
    <row r="30" spans="1:16">
      <c r="A30" s="202">
        <v>2026</v>
      </c>
      <c r="B30" s="27">
        <f>'Aneel - Energia'!F46</f>
        <v>0.35446000000000005</v>
      </c>
      <c r="C30" s="19">
        <f>'IPA - Prod. Químico'!V17</f>
        <v>214.96299999999999</v>
      </c>
      <c r="D30" s="203">
        <f>'Série Histórica IPCA'!C468</f>
        <v>7545.53</v>
      </c>
      <c r="G30" s="40"/>
    </row>
    <row r="31" spans="1:16" s="3" customFormat="1">
      <c r="A31" s="204" t="s">
        <v>132</v>
      </c>
      <c r="B31" s="205">
        <f>(B30/B29)-1</f>
        <v>0.2351813778443741</v>
      </c>
      <c r="C31" s="205">
        <f>(C30/C29)-1</f>
        <v>2.9901016663312907E-2</v>
      </c>
      <c r="D31" s="206">
        <f>(D30/D29)-1</f>
        <v>4.1426398615393545E-2</v>
      </c>
      <c r="F31"/>
      <c r="G31" s="40"/>
      <c r="H31"/>
      <c r="I31" s="47"/>
      <c r="M31" s="219"/>
    </row>
    <row r="32" spans="1:16" s="3" customFormat="1">
      <c r="A32" s="202" t="s">
        <v>133</v>
      </c>
      <c r="B32" s="207">
        <f>D19</f>
        <v>0.13</v>
      </c>
      <c r="C32" s="196">
        <f>D20</f>
        <v>0.04</v>
      </c>
      <c r="D32" s="208">
        <f>D21</f>
        <v>0.83</v>
      </c>
      <c r="F32"/>
      <c r="G32" s="40"/>
      <c r="H32"/>
      <c r="I32" s="47"/>
    </row>
    <row r="33" spans="1:9" s="3" customFormat="1">
      <c r="A33" s="209" t="s">
        <v>134</v>
      </c>
      <c r="B33" s="210">
        <f>B31*B32</f>
        <v>3.0573579119768633E-2</v>
      </c>
      <c r="C33" s="210">
        <f t="shared" ref="C33:D33" si="0">C31*C32</f>
        <v>1.1960406665325162E-3</v>
      </c>
      <c r="D33" s="220">
        <f t="shared" si="0"/>
        <v>3.438391085077664E-2</v>
      </c>
      <c r="F33"/>
      <c r="G33" s="40"/>
      <c r="H33"/>
      <c r="I33" s="47"/>
    </row>
    <row r="34" spans="1:9" s="3" customFormat="1" ht="18.600000000000001">
      <c r="A34" s="197" t="s">
        <v>115</v>
      </c>
      <c r="B34" s="218">
        <f>SUM(B33:D33)</f>
        <v>6.6153530637077795E-2</v>
      </c>
      <c r="C34" s="198"/>
      <c r="D34" s="199"/>
      <c r="F34"/>
      <c r="G34" s="40"/>
      <c r="H34"/>
      <c r="I34" s="47"/>
    </row>
    <row r="35" spans="1:9" s="3" customFormat="1">
      <c r="A35" s="91"/>
      <c r="B35" s="11"/>
      <c r="C35" s="11"/>
      <c r="D35" s="194"/>
      <c r="F35"/>
      <c r="G35" s="40"/>
      <c r="H35"/>
      <c r="I35" s="47"/>
    </row>
    <row r="36" spans="1:9" s="3" customFormat="1">
      <c r="A36" s="91"/>
      <c r="B36" s="11"/>
      <c r="C36" s="11"/>
      <c r="D36" s="194"/>
      <c r="F36"/>
      <c r="G36" s="40"/>
      <c r="H36"/>
      <c r="I36" s="47"/>
    </row>
    <row r="37" spans="1:9" s="3" customFormat="1">
      <c r="A37" s="195" t="s">
        <v>135</v>
      </c>
      <c r="B37" s="5" t="s">
        <v>117</v>
      </c>
      <c r="C37" s="10" t="s">
        <v>118</v>
      </c>
      <c r="D37" s="5" t="s">
        <v>119</v>
      </c>
      <c r="F37"/>
      <c r="G37" s="40"/>
      <c r="H37"/>
      <c r="I37" s="47"/>
    </row>
    <row r="38" spans="1:9" s="3" customFormat="1">
      <c r="A38" s="200" t="s">
        <v>120</v>
      </c>
      <c r="B38" s="201" t="s">
        <v>121</v>
      </c>
      <c r="C38" s="201" t="s">
        <v>122</v>
      </c>
      <c r="D38" s="201" t="s">
        <v>123</v>
      </c>
      <c r="F38"/>
      <c r="G38" s="40"/>
      <c r="H38"/>
      <c r="I38" s="47"/>
    </row>
    <row r="39" spans="1:9" s="3" customFormat="1">
      <c r="A39" s="200" t="s">
        <v>129</v>
      </c>
      <c r="B39" s="5" t="s">
        <v>130</v>
      </c>
      <c r="C39" s="211" t="s">
        <v>136</v>
      </c>
      <c r="D39" s="5" t="s">
        <v>130</v>
      </c>
      <c r="F39"/>
      <c r="G39" s="40"/>
      <c r="H39"/>
      <c r="I39" s="47"/>
    </row>
    <row r="40" spans="1:9" s="3" customFormat="1">
      <c r="A40" s="202">
        <v>2025</v>
      </c>
      <c r="B40" s="27">
        <f>B29</f>
        <v>0.28697</v>
      </c>
      <c r="C40" s="19">
        <f>'IPA - Prod. Químico'!V23</f>
        <v>208.72200000000001</v>
      </c>
      <c r="D40" s="213">
        <f>D29</f>
        <v>7245.38</v>
      </c>
      <c r="F40"/>
      <c r="G40" s="40"/>
      <c r="H40"/>
      <c r="I40" s="47"/>
    </row>
    <row r="41" spans="1:9" s="3" customFormat="1">
      <c r="A41" s="202">
        <v>2026</v>
      </c>
      <c r="B41" s="27">
        <f>B30</f>
        <v>0.35446000000000005</v>
      </c>
      <c r="C41" s="19">
        <f>'IPA - Prod. Químico'!V24</f>
        <v>209.49799999999999</v>
      </c>
      <c r="D41" s="213">
        <f>D30</f>
        <v>7545.53</v>
      </c>
      <c r="F41"/>
      <c r="G41" s="40"/>
      <c r="H41"/>
      <c r="I41" s="47"/>
    </row>
    <row r="42" spans="1:9" s="3" customFormat="1">
      <c r="A42" s="204" t="s">
        <v>132</v>
      </c>
      <c r="B42" s="205">
        <f>(B41/B40)-1</f>
        <v>0.2351813778443741</v>
      </c>
      <c r="C42" s="205">
        <f>(C41/C40)-1</f>
        <v>3.717863953009104E-3</v>
      </c>
      <c r="D42" s="206">
        <f>(D41/D40)-1</f>
        <v>4.1426398615393545E-2</v>
      </c>
      <c r="F42"/>
      <c r="G42" s="40"/>
      <c r="H42"/>
      <c r="I42" s="47"/>
    </row>
    <row r="43" spans="1:9" s="3" customFormat="1">
      <c r="A43" s="202" t="s">
        <v>133</v>
      </c>
      <c r="B43" s="207">
        <f>B32</f>
        <v>0.13</v>
      </c>
      <c r="C43" s="207">
        <f t="shared" ref="C43:D43" si="1">C32</f>
        <v>0.04</v>
      </c>
      <c r="D43" s="207">
        <f t="shared" si="1"/>
        <v>0.83</v>
      </c>
      <c r="F43"/>
      <c r="G43" s="40"/>
      <c r="H43"/>
      <c r="I43" s="47"/>
    </row>
    <row r="44" spans="1:9" s="3" customFormat="1">
      <c r="A44" s="209" t="s">
        <v>134</v>
      </c>
      <c r="B44" s="210">
        <f>B42*B43</f>
        <v>3.0573579119768633E-2</v>
      </c>
      <c r="C44" s="210">
        <f t="shared" ref="C44" si="2">C42*C43</f>
        <v>1.4871455812036417E-4</v>
      </c>
      <c r="D44" s="210">
        <f t="shared" ref="D44" si="3">D42*D43</f>
        <v>3.438391085077664E-2</v>
      </c>
      <c r="F44"/>
      <c r="G44" s="40"/>
      <c r="H44"/>
      <c r="I44" s="47"/>
    </row>
    <row r="45" spans="1:9" s="3" customFormat="1" ht="18.600000000000001">
      <c r="A45" s="197" t="s">
        <v>115</v>
      </c>
      <c r="B45" s="218">
        <f>SUM(B44:D44)</f>
        <v>6.510620452866564E-2</v>
      </c>
      <c r="C45" s="198"/>
      <c r="D45" s="199"/>
      <c r="F45"/>
      <c r="G45" s="40"/>
      <c r="H45"/>
      <c r="I45" s="47"/>
    </row>
    <row r="46" spans="1:9" s="3" customFormat="1">
      <c r="A46" s="91"/>
      <c r="B46" s="11"/>
      <c r="C46" s="11"/>
      <c r="D46" s="194"/>
      <c r="F46"/>
      <c r="G46" s="40"/>
      <c r="H46"/>
      <c r="I46" s="47"/>
    </row>
    <row r="47" spans="1:9" s="3" customFormat="1">
      <c r="A47" s="91"/>
      <c r="B47" s="11"/>
      <c r="C47" s="11"/>
      <c r="D47" s="194"/>
      <c r="F47"/>
      <c r="G47" s="40"/>
      <c r="H47"/>
      <c r="I47" s="47"/>
    </row>
    <row r="48" spans="1:9" s="3" customFormat="1">
      <c r="A48" s="91"/>
      <c r="B48" s="11"/>
      <c r="C48" s="11"/>
      <c r="D48" s="194"/>
      <c r="F48"/>
      <c r="G48" s="40"/>
      <c r="H48"/>
      <c r="I48" s="47"/>
    </row>
    <row r="49" spans="1:9" s="3" customFormat="1" ht="116.1">
      <c r="A49" s="214" t="s">
        <v>137</v>
      </c>
      <c r="B49" s="215"/>
      <c r="C49" s="215"/>
      <c r="D49" s="216"/>
      <c r="E49" s="217"/>
      <c r="F49"/>
      <c r="G49" s="40"/>
      <c r="H49"/>
      <c r="I49" s="47"/>
    </row>
    <row r="50" spans="1:9" s="3" customFormat="1">
      <c r="A50" s="91"/>
      <c r="B50" s="11"/>
      <c r="C50" s="11"/>
      <c r="D50" s="194"/>
      <c r="F50"/>
      <c r="G50" s="40"/>
      <c r="H50"/>
      <c r="I50" s="47"/>
    </row>
    <row r="51" spans="1:9" s="3" customFormat="1">
      <c r="A51" s="91"/>
      <c r="B51" s="11"/>
      <c r="C51" s="11"/>
      <c r="D51" s="194"/>
      <c r="F51"/>
      <c r="G51" s="40"/>
      <c r="H51"/>
      <c r="I51" s="47"/>
    </row>
    <row r="52" spans="1:9" s="3" customFormat="1">
      <c r="A52" s="91"/>
      <c r="B52" s="11"/>
      <c r="C52" s="11"/>
      <c r="D52" s="194"/>
      <c r="F52"/>
      <c r="G52" s="40"/>
      <c r="H52"/>
      <c r="I52" s="47"/>
    </row>
    <row r="53" spans="1:9" s="3" customFormat="1" ht="43.5">
      <c r="A53" s="214" t="s">
        <v>138</v>
      </c>
      <c r="B53" s="215"/>
      <c r="C53" s="215"/>
      <c r="D53" s="216"/>
      <c r="F53"/>
      <c r="G53" s="40"/>
      <c r="H53"/>
      <c r="I53" s="47"/>
    </row>
    <row r="54" spans="1:9" s="3" customFormat="1">
      <c r="A54" s="91"/>
      <c r="B54" s="11"/>
      <c r="C54" s="11"/>
      <c r="D54" s="194"/>
      <c r="F54"/>
      <c r="G54" s="40"/>
      <c r="H54"/>
      <c r="I54" s="47"/>
    </row>
    <row r="55" spans="1:9" s="3" customFormat="1">
      <c r="A55" s="91"/>
      <c r="B55" s="11"/>
      <c r="C55" s="11"/>
      <c r="D55" s="11"/>
      <c r="F55"/>
      <c r="G55" s="40"/>
      <c r="H55"/>
      <c r="I55"/>
    </row>
    <row r="56" spans="1:9">
      <c r="A56" s="92"/>
      <c r="B56" s="93"/>
      <c r="C56" s="94"/>
      <c r="D56" s="94"/>
      <c r="E56" s="95"/>
      <c r="F56" s="44"/>
      <c r="G56" s="86"/>
    </row>
    <row r="57" spans="1:9">
      <c r="A57" s="3"/>
      <c r="C57" s="1"/>
      <c r="D57" s="2"/>
      <c r="E57" s="1"/>
    </row>
    <row r="60" spans="1:9">
      <c r="F60" s="184"/>
    </row>
  </sheetData>
  <mergeCells count="6">
    <mergeCell ref="A21:C21"/>
    <mergeCell ref="A1:G1"/>
    <mergeCell ref="A16:G16"/>
    <mergeCell ref="E17:F17"/>
    <mergeCell ref="A19:C19"/>
    <mergeCell ref="A20:C20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B0E36-3D77-4287-A8E4-695D570DDB05}">
  <sheetPr>
    <tabColor rgb="FF92D050"/>
  </sheetPr>
  <dimension ref="A1:V233"/>
  <sheetViews>
    <sheetView showGridLines="0" tabSelected="1" zoomScale="90" zoomScaleNormal="90" workbookViewId="0">
      <selection activeCell="B12" sqref="B12"/>
    </sheetView>
  </sheetViews>
  <sheetFormatPr defaultRowHeight="14.45"/>
  <cols>
    <col min="1" max="7" width="14.42578125" customWidth="1"/>
  </cols>
  <sheetData>
    <row r="1" spans="1:22">
      <c r="A1" s="235" t="s">
        <v>139</v>
      </c>
      <c r="B1" s="235"/>
      <c r="C1" s="235"/>
      <c r="D1" s="235"/>
      <c r="E1" s="235"/>
      <c r="F1" s="235"/>
      <c r="G1" s="235"/>
    </row>
    <row r="2" spans="1:22">
      <c r="A2" s="235"/>
      <c r="B2" s="235"/>
      <c r="C2" s="235"/>
      <c r="D2" s="235"/>
      <c r="E2" s="235"/>
      <c r="F2" s="235"/>
      <c r="G2" s="235"/>
    </row>
    <row r="3" spans="1:22">
      <c r="A3" s="235"/>
      <c r="B3" s="235"/>
      <c r="C3" s="235"/>
      <c r="D3" s="235"/>
      <c r="E3" s="235"/>
      <c r="F3" s="235"/>
      <c r="G3" s="235"/>
    </row>
    <row r="4" spans="1:22">
      <c r="A4" s="235"/>
      <c r="B4" s="235"/>
      <c r="C4" s="235"/>
      <c r="D4" s="235"/>
      <c r="E4" s="235"/>
      <c r="F4" s="235"/>
      <c r="G4" s="235"/>
    </row>
    <row r="5" spans="1:22">
      <c r="A5" s="235"/>
      <c r="B5" s="235"/>
      <c r="C5" s="235"/>
      <c r="D5" s="235"/>
      <c r="E5" s="235"/>
      <c r="F5" s="235"/>
      <c r="G5" s="235"/>
      <c r="Q5" t="s">
        <v>140</v>
      </c>
    </row>
    <row r="6" spans="1:22">
      <c r="A6" s="235"/>
      <c r="B6" s="235"/>
      <c r="C6" s="235"/>
      <c r="D6" s="235"/>
      <c r="E6" s="235"/>
      <c r="F6" s="235"/>
      <c r="G6" s="235"/>
      <c r="I6" s="36" t="s">
        <v>141</v>
      </c>
      <c r="J6" s="37"/>
      <c r="K6" s="37"/>
      <c r="L6" s="37"/>
      <c r="M6" s="37"/>
      <c r="N6" s="38"/>
      <c r="Q6" s="36" t="s">
        <v>141</v>
      </c>
      <c r="R6" s="37"/>
      <c r="S6" s="37"/>
      <c r="T6" s="37"/>
      <c r="U6" s="37"/>
      <c r="V6" s="38"/>
    </row>
    <row r="7" spans="1:22">
      <c r="I7" s="39" t="s">
        <v>142</v>
      </c>
      <c r="N7" s="40"/>
      <c r="Q7" s="39" t="s">
        <v>142</v>
      </c>
      <c r="V7" s="40"/>
    </row>
    <row r="8" spans="1:22" ht="15.6">
      <c r="A8" t="s">
        <v>139</v>
      </c>
      <c r="B8" s="34" t="s">
        <v>143</v>
      </c>
      <c r="I8" s="39"/>
      <c r="M8" s="41" t="s">
        <v>144</v>
      </c>
      <c r="N8" s="42">
        <f>$B$220</f>
        <v>208.72200000000001</v>
      </c>
      <c r="Q8" s="39"/>
      <c r="U8" s="41" t="s">
        <v>145</v>
      </c>
      <c r="V8" s="42">
        <f>B221</f>
        <v>208.58600000000001</v>
      </c>
    </row>
    <row r="9" spans="1:22" ht="15.6">
      <c r="I9" s="43"/>
      <c r="J9" s="44"/>
      <c r="K9" s="44"/>
      <c r="L9" s="44"/>
      <c r="M9" s="54" t="s">
        <v>146</v>
      </c>
      <c r="N9" s="45">
        <f>$B$230</f>
        <v>207.18100000000001</v>
      </c>
      <c r="Q9" s="43"/>
      <c r="R9" s="44"/>
      <c r="S9" s="44"/>
      <c r="T9" s="44"/>
      <c r="U9" s="54" t="s">
        <v>147</v>
      </c>
      <c r="V9" s="45">
        <f>B233</f>
        <v>214.96299999999999</v>
      </c>
    </row>
    <row r="10" spans="1:22">
      <c r="A10" s="236" t="s">
        <v>148</v>
      </c>
      <c r="B10" s="236" t="s">
        <v>139</v>
      </c>
      <c r="C10" s="236" t="s">
        <v>139</v>
      </c>
      <c r="D10" s="236" t="s">
        <v>139</v>
      </c>
      <c r="E10" s="236" t="s">
        <v>139</v>
      </c>
      <c r="F10" s="236" t="s">
        <v>139</v>
      </c>
      <c r="G10" s="236" t="s">
        <v>139</v>
      </c>
    </row>
    <row r="11" spans="1:22" ht="29.1">
      <c r="A11" s="186" t="s">
        <v>149</v>
      </c>
      <c r="B11" s="186" t="s">
        <v>150</v>
      </c>
      <c r="C11" s="186" t="s">
        <v>151</v>
      </c>
      <c r="D11" s="186" t="s">
        <v>152</v>
      </c>
      <c r="E11" s="186" t="s">
        <v>153</v>
      </c>
      <c r="F11" s="186" t="s">
        <v>154</v>
      </c>
      <c r="G11" s="186" t="s">
        <v>155</v>
      </c>
      <c r="I11" s="3" t="s">
        <v>156</v>
      </c>
    </row>
    <row r="12" spans="1:22" ht="76.5">
      <c r="A12" s="187" t="s">
        <v>157</v>
      </c>
      <c r="B12" s="241" t="s">
        <v>158</v>
      </c>
      <c r="C12" s="187" t="s">
        <v>159</v>
      </c>
      <c r="D12" s="187" t="s">
        <v>160</v>
      </c>
      <c r="E12" s="187" t="s">
        <v>161</v>
      </c>
      <c r="F12" s="187" t="s">
        <v>162</v>
      </c>
      <c r="G12" s="187" t="s">
        <v>163</v>
      </c>
    </row>
    <row r="13" spans="1:22">
      <c r="Q13" t="s">
        <v>164</v>
      </c>
    </row>
    <row r="14" spans="1:22">
      <c r="A14" s="35" t="s">
        <v>165</v>
      </c>
      <c r="B14" s="35" t="s">
        <v>157</v>
      </c>
      <c r="Q14" s="36" t="s">
        <v>141</v>
      </c>
      <c r="R14" s="37"/>
      <c r="S14" s="37"/>
      <c r="T14" s="37"/>
      <c r="U14" s="37"/>
      <c r="V14" s="38"/>
    </row>
    <row r="15" spans="1:22">
      <c r="A15" s="32" t="s">
        <v>166</v>
      </c>
      <c r="B15" s="32">
        <v>62.131999999999998</v>
      </c>
      <c r="Q15" s="39" t="s">
        <v>142</v>
      </c>
      <c r="V15" s="40"/>
    </row>
    <row r="16" spans="1:22" ht="15.6">
      <c r="A16" s="32" t="s">
        <v>167</v>
      </c>
      <c r="B16" s="32">
        <v>63.752000000000002</v>
      </c>
      <c r="Q16" s="39"/>
      <c r="U16" s="41" t="s">
        <v>144</v>
      </c>
      <c r="V16" s="42">
        <f>B220</f>
        <v>208.72200000000001</v>
      </c>
    </row>
    <row r="17" spans="1:22" ht="15.6">
      <c r="A17" s="32" t="s">
        <v>168</v>
      </c>
      <c r="B17" s="32">
        <v>64.876000000000005</v>
      </c>
      <c r="Q17" s="43"/>
      <c r="R17" s="44"/>
      <c r="S17" s="44"/>
      <c r="T17" s="44"/>
      <c r="U17" s="54" t="s">
        <v>147</v>
      </c>
      <c r="V17" s="45">
        <f>V9</f>
        <v>214.96299999999999</v>
      </c>
    </row>
    <row r="18" spans="1:22">
      <c r="A18" s="32" t="s">
        <v>169</v>
      </c>
      <c r="B18" s="32">
        <v>66.721000000000004</v>
      </c>
    </row>
    <row r="19" spans="1:22">
      <c r="A19" s="32" t="s">
        <v>170</v>
      </c>
      <c r="B19" s="32">
        <v>68.463999999999999</v>
      </c>
    </row>
    <row r="20" spans="1:22">
      <c r="A20" s="32" t="s">
        <v>171</v>
      </c>
      <c r="B20" s="32">
        <v>69.825000000000003</v>
      </c>
      <c r="Q20" t="s">
        <v>172</v>
      </c>
    </row>
    <row r="21" spans="1:22">
      <c r="A21" s="32" t="s">
        <v>173</v>
      </c>
      <c r="B21" s="32">
        <v>70.704999999999998</v>
      </c>
      <c r="Q21" s="36" t="s">
        <v>141</v>
      </c>
      <c r="R21" s="37"/>
      <c r="S21" s="37"/>
      <c r="T21" s="37"/>
      <c r="U21" s="37"/>
      <c r="V21" s="38"/>
    </row>
    <row r="22" spans="1:22">
      <c r="A22" s="32" t="s">
        <v>174</v>
      </c>
      <c r="B22" s="32">
        <v>72.623999999999995</v>
      </c>
      <c r="Q22" s="39" t="s">
        <v>142</v>
      </c>
      <c r="V22" s="40"/>
    </row>
    <row r="23" spans="1:22" ht="15.6">
      <c r="A23" s="32" t="s">
        <v>175</v>
      </c>
      <c r="B23" s="32">
        <v>74.515000000000001</v>
      </c>
      <c r="Q23" s="39"/>
      <c r="U23" s="41" t="s">
        <v>144</v>
      </c>
      <c r="V23" s="42">
        <f>V16</f>
        <v>208.72200000000001</v>
      </c>
    </row>
    <row r="24" spans="1:22" ht="15.6">
      <c r="A24" s="32" t="s">
        <v>176</v>
      </c>
      <c r="B24" s="32">
        <v>77.787999999999997</v>
      </c>
      <c r="Q24" s="43"/>
      <c r="R24" s="44"/>
      <c r="S24" s="44"/>
      <c r="T24" s="44"/>
      <c r="U24" s="54" t="s">
        <v>177</v>
      </c>
      <c r="V24" s="45">
        <f>B232</f>
        <v>209.49799999999999</v>
      </c>
    </row>
    <row r="25" spans="1:22">
      <c r="A25" s="32" t="s">
        <v>178</v>
      </c>
      <c r="B25" s="32">
        <v>77.347999999999999</v>
      </c>
    </row>
    <row r="26" spans="1:22">
      <c r="A26" s="32" t="s">
        <v>179</v>
      </c>
      <c r="B26" s="32">
        <v>75.192999999999998</v>
      </c>
    </row>
    <row r="27" spans="1:22">
      <c r="A27" s="32" t="s">
        <v>180</v>
      </c>
      <c r="B27" s="32">
        <v>71.224999999999994</v>
      </c>
    </row>
    <row r="28" spans="1:22">
      <c r="A28" s="32" t="s">
        <v>181</v>
      </c>
      <c r="B28" s="32">
        <v>69.063000000000002</v>
      </c>
    </row>
    <row r="29" spans="1:22">
      <c r="A29" s="32" t="s">
        <v>182</v>
      </c>
      <c r="B29" s="32">
        <v>67.302000000000007</v>
      </c>
      <c r="H29" s="28"/>
    </row>
    <row r="30" spans="1:22">
      <c r="A30" s="32" t="s">
        <v>183</v>
      </c>
      <c r="B30" s="32">
        <v>65.783000000000001</v>
      </c>
      <c r="H30" s="28"/>
    </row>
    <row r="31" spans="1:22">
      <c r="A31" s="32" t="s">
        <v>184</v>
      </c>
      <c r="B31" s="32">
        <v>64.891999999999996</v>
      </c>
      <c r="H31" s="28"/>
    </row>
    <row r="32" spans="1:22">
      <c r="A32" s="32" t="s">
        <v>185</v>
      </c>
      <c r="B32" s="32">
        <v>63.152000000000001</v>
      </c>
      <c r="H32" s="28"/>
    </row>
    <row r="33" spans="1:8">
      <c r="A33" s="32" t="s">
        <v>186</v>
      </c>
      <c r="B33" s="32">
        <v>62.674999999999997</v>
      </c>
      <c r="H33" s="28"/>
    </row>
    <row r="34" spans="1:8">
      <c r="A34" s="32" t="s">
        <v>187</v>
      </c>
      <c r="B34" s="32">
        <v>63.286999999999999</v>
      </c>
      <c r="H34" s="28"/>
    </row>
    <row r="35" spans="1:8">
      <c r="A35" s="32" t="s">
        <v>188</v>
      </c>
      <c r="B35" s="32">
        <v>62.56</v>
      </c>
      <c r="H35" s="28"/>
    </row>
    <row r="36" spans="1:8">
      <c r="A36" s="32" t="s">
        <v>189</v>
      </c>
      <c r="B36" s="32">
        <v>62.209000000000003</v>
      </c>
      <c r="H36" s="28"/>
    </row>
    <row r="37" spans="1:8">
      <c r="A37" s="32" t="s">
        <v>190</v>
      </c>
      <c r="B37" s="32">
        <v>61.042000000000002</v>
      </c>
      <c r="H37" s="28"/>
    </row>
    <row r="38" spans="1:8">
      <c r="A38" s="32" t="s">
        <v>191</v>
      </c>
      <c r="B38" s="32">
        <v>60.396999999999998</v>
      </c>
    </row>
    <row r="39" spans="1:8">
      <c r="A39" s="32" t="s">
        <v>192</v>
      </c>
      <c r="B39" s="32">
        <v>61.896999999999998</v>
      </c>
    </row>
    <row r="40" spans="1:8">
      <c r="A40" s="32" t="s">
        <v>193</v>
      </c>
      <c r="B40" s="32">
        <v>64.128</v>
      </c>
    </row>
    <row r="41" spans="1:8">
      <c r="A41" s="32" t="s">
        <v>194</v>
      </c>
      <c r="B41" s="32">
        <v>64.77</v>
      </c>
    </row>
    <row r="42" spans="1:8">
      <c r="A42" s="32" t="s">
        <v>195</v>
      </c>
      <c r="B42" s="32">
        <v>65.010000000000005</v>
      </c>
    </row>
    <row r="43" spans="1:8">
      <c r="A43" s="32" t="s">
        <v>196</v>
      </c>
      <c r="B43" s="32">
        <v>65.376999999999995</v>
      </c>
    </row>
    <row r="44" spans="1:8">
      <c r="A44" s="32" t="s">
        <v>197</v>
      </c>
      <c r="B44" s="32">
        <v>64.748000000000005</v>
      </c>
    </row>
    <row r="45" spans="1:8">
      <c r="A45" s="32" t="s">
        <v>198</v>
      </c>
      <c r="B45" s="32">
        <v>64.138999999999996</v>
      </c>
    </row>
    <row r="46" spans="1:8">
      <c r="A46" s="32" t="s">
        <v>199</v>
      </c>
      <c r="B46" s="32">
        <v>64.063000000000002</v>
      </c>
    </row>
    <row r="47" spans="1:8">
      <c r="A47" s="32" t="s">
        <v>200</v>
      </c>
      <c r="B47" s="32">
        <v>64.397000000000006</v>
      </c>
    </row>
    <row r="48" spans="1:8">
      <c r="A48" s="32" t="s">
        <v>201</v>
      </c>
      <c r="B48" s="32">
        <v>65.105000000000004</v>
      </c>
    </row>
    <row r="49" spans="1:9">
      <c r="A49" s="32" t="s">
        <v>202</v>
      </c>
      <c r="B49" s="32">
        <v>66.155000000000001</v>
      </c>
      <c r="I49" s="28"/>
    </row>
    <row r="50" spans="1:9">
      <c r="A50" s="32" t="s">
        <v>203</v>
      </c>
      <c r="B50" s="32">
        <v>66.841999999999999</v>
      </c>
      <c r="I50" s="28"/>
    </row>
    <row r="51" spans="1:9">
      <c r="A51" s="32" t="s">
        <v>204</v>
      </c>
      <c r="B51" s="32">
        <v>67.043999999999997</v>
      </c>
      <c r="I51" s="30"/>
    </row>
    <row r="52" spans="1:9">
      <c r="A52" s="32" t="s">
        <v>205</v>
      </c>
      <c r="B52" s="32">
        <v>68.715000000000003</v>
      </c>
    </row>
    <row r="53" spans="1:9">
      <c r="A53" s="32" t="s">
        <v>206</v>
      </c>
      <c r="B53" s="32">
        <v>70.072000000000003</v>
      </c>
    </row>
    <row r="54" spans="1:9">
      <c r="A54" s="32" t="s">
        <v>207</v>
      </c>
      <c r="B54" s="32">
        <v>71.081999999999994</v>
      </c>
    </row>
    <row r="55" spans="1:9">
      <c r="A55" s="32" t="s">
        <v>208</v>
      </c>
      <c r="B55" s="32">
        <v>71.012</v>
      </c>
    </row>
    <row r="56" spans="1:9">
      <c r="A56" s="32" t="s">
        <v>209</v>
      </c>
      <c r="B56" s="32">
        <v>71.903000000000006</v>
      </c>
    </row>
    <row r="57" spans="1:9">
      <c r="A57" s="32" t="s">
        <v>210</v>
      </c>
      <c r="B57" s="32">
        <v>71.046000000000006</v>
      </c>
    </row>
    <row r="58" spans="1:9">
      <c r="A58" s="32" t="s">
        <v>211</v>
      </c>
      <c r="B58" s="32">
        <v>70.578999999999994</v>
      </c>
    </row>
    <row r="59" spans="1:9">
      <c r="A59" s="32" t="s">
        <v>212</v>
      </c>
      <c r="B59" s="32">
        <v>71.576999999999998</v>
      </c>
    </row>
    <row r="60" spans="1:9">
      <c r="A60" s="32" t="s">
        <v>213</v>
      </c>
      <c r="B60" s="32">
        <v>73.244</v>
      </c>
    </row>
    <row r="61" spans="1:9">
      <c r="A61" s="32" t="s">
        <v>214</v>
      </c>
      <c r="B61" s="32">
        <v>72.832999999999998</v>
      </c>
    </row>
    <row r="62" spans="1:9">
      <c r="A62" s="32" t="s">
        <v>215</v>
      </c>
      <c r="B62" s="32">
        <v>72.751999999999995</v>
      </c>
    </row>
    <row r="63" spans="1:9">
      <c r="A63" s="32" t="s">
        <v>216</v>
      </c>
      <c r="B63" s="32">
        <v>72.819999999999993</v>
      </c>
    </row>
    <row r="64" spans="1:9">
      <c r="A64" s="32" t="s">
        <v>217</v>
      </c>
      <c r="B64" s="32">
        <v>73.697000000000003</v>
      </c>
    </row>
    <row r="65" spans="1:2">
      <c r="A65" s="32" t="s">
        <v>218</v>
      </c>
      <c r="B65" s="32">
        <v>74.292000000000002</v>
      </c>
    </row>
    <row r="66" spans="1:2">
      <c r="A66" s="32" t="s">
        <v>219</v>
      </c>
      <c r="B66" s="32">
        <v>76.207999999999998</v>
      </c>
    </row>
    <row r="67" spans="1:2">
      <c r="A67" s="32" t="s">
        <v>220</v>
      </c>
      <c r="B67" s="32">
        <v>77.694000000000003</v>
      </c>
    </row>
    <row r="68" spans="1:2">
      <c r="A68" s="32" t="s">
        <v>221</v>
      </c>
      <c r="B68" s="32">
        <v>77.775000000000006</v>
      </c>
    </row>
    <row r="69" spans="1:2">
      <c r="A69" s="32" t="s">
        <v>222</v>
      </c>
      <c r="B69" s="32">
        <v>77.075000000000003</v>
      </c>
    </row>
    <row r="70" spans="1:2">
      <c r="A70" s="32" t="s">
        <v>223</v>
      </c>
      <c r="B70" s="32">
        <v>77.78</v>
      </c>
    </row>
    <row r="71" spans="1:2">
      <c r="A71" s="32" t="s">
        <v>224</v>
      </c>
      <c r="B71" s="32">
        <v>79.608999999999995</v>
      </c>
    </row>
    <row r="72" spans="1:2">
      <c r="A72" s="32" t="s">
        <v>225</v>
      </c>
      <c r="B72" s="32">
        <v>80.341999999999999</v>
      </c>
    </row>
    <row r="73" spans="1:2">
      <c r="A73" s="32" t="s">
        <v>226</v>
      </c>
      <c r="B73" s="32">
        <v>80.361999999999995</v>
      </c>
    </row>
    <row r="74" spans="1:2">
      <c r="A74" s="32" t="s">
        <v>227</v>
      </c>
      <c r="B74" s="32">
        <v>80.924000000000007</v>
      </c>
    </row>
    <row r="75" spans="1:2">
      <c r="A75" s="32" t="s">
        <v>228</v>
      </c>
      <c r="B75" s="32">
        <v>81.647000000000006</v>
      </c>
    </row>
    <row r="76" spans="1:2">
      <c r="A76" s="32" t="s">
        <v>229</v>
      </c>
      <c r="B76" s="32">
        <v>81.902000000000001</v>
      </c>
    </row>
    <row r="77" spans="1:2">
      <c r="A77" s="32" t="s">
        <v>230</v>
      </c>
      <c r="B77" s="32">
        <v>81.685000000000002</v>
      </c>
    </row>
    <row r="78" spans="1:2">
      <c r="A78" s="32" t="s">
        <v>231</v>
      </c>
      <c r="B78" s="32">
        <v>81.016000000000005</v>
      </c>
    </row>
    <row r="79" spans="1:2">
      <c r="A79" s="32" t="s">
        <v>232</v>
      </c>
      <c r="B79" s="32">
        <v>80.704999999999998</v>
      </c>
    </row>
    <row r="80" spans="1:2">
      <c r="A80" s="32" t="s">
        <v>233</v>
      </c>
      <c r="B80" s="32">
        <v>81.061000000000007</v>
      </c>
    </row>
    <row r="81" spans="1:2">
      <c r="A81" s="32" t="s">
        <v>234</v>
      </c>
      <c r="B81" s="32">
        <v>82.314999999999998</v>
      </c>
    </row>
    <row r="82" spans="1:2">
      <c r="A82" s="32" t="s">
        <v>235</v>
      </c>
      <c r="B82" s="32">
        <v>83.888000000000005</v>
      </c>
    </row>
    <row r="83" spans="1:2">
      <c r="A83" s="32" t="s">
        <v>236</v>
      </c>
      <c r="B83" s="32">
        <v>85.385999999999996</v>
      </c>
    </row>
    <row r="84" spans="1:2">
      <c r="A84" s="32" t="s">
        <v>237</v>
      </c>
      <c r="B84" s="32">
        <v>85.015000000000001</v>
      </c>
    </row>
    <row r="85" spans="1:2">
      <c r="A85" s="32" t="s">
        <v>238</v>
      </c>
      <c r="B85" s="32">
        <v>84.024000000000001</v>
      </c>
    </row>
    <row r="86" spans="1:2">
      <c r="A86" s="32" t="s">
        <v>239</v>
      </c>
      <c r="B86" s="32">
        <v>84.405000000000001</v>
      </c>
    </row>
    <row r="87" spans="1:2">
      <c r="A87" s="32" t="s">
        <v>240</v>
      </c>
      <c r="B87" s="32">
        <v>86.366</v>
      </c>
    </row>
    <row r="88" spans="1:2">
      <c r="A88" s="32" t="s">
        <v>241</v>
      </c>
      <c r="B88" s="32">
        <v>87.988</v>
      </c>
    </row>
    <row r="89" spans="1:2">
      <c r="A89" s="32" t="s">
        <v>242</v>
      </c>
      <c r="B89" s="32">
        <v>88.489000000000004</v>
      </c>
    </row>
    <row r="90" spans="1:2">
      <c r="A90" s="32" t="s">
        <v>243</v>
      </c>
      <c r="B90" s="32">
        <v>87.998000000000005</v>
      </c>
    </row>
    <row r="91" spans="1:2">
      <c r="A91" s="32" t="s">
        <v>244</v>
      </c>
      <c r="B91" s="32">
        <v>86.709000000000003</v>
      </c>
    </row>
    <row r="92" spans="1:2">
      <c r="A92" s="32" t="s">
        <v>245</v>
      </c>
      <c r="B92" s="32">
        <v>86.37</v>
      </c>
    </row>
    <row r="93" spans="1:2">
      <c r="A93" s="32" t="s">
        <v>246</v>
      </c>
      <c r="B93" s="32">
        <v>87.185000000000002</v>
      </c>
    </row>
    <row r="94" spans="1:2">
      <c r="A94" s="32" t="s">
        <v>247</v>
      </c>
      <c r="B94" s="32">
        <v>87.465000000000003</v>
      </c>
    </row>
    <row r="95" spans="1:2">
      <c r="A95" s="32" t="s">
        <v>248</v>
      </c>
      <c r="B95" s="32">
        <v>87.263999999999996</v>
      </c>
    </row>
    <row r="96" spans="1:2">
      <c r="A96" s="32" t="s">
        <v>249</v>
      </c>
      <c r="B96" s="32">
        <v>87.974999999999994</v>
      </c>
    </row>
    <row r="97" spans="1:2">
      <c r="A97" s="32" t="s">
        <v>250</v>
      </c>
      <c r="B97" s="32">
        <v>88.435000000000002</v>
      </c>
    </row>
    <row r="98" spans="1:2">
      <c r="A98" s="32" t="s">
        <v>251</v>
      </c>
      <c r="B98" s="32">
        <v>88.641000000000005</v>
      </c>
    </row>
    <row r="99" spans="1:2">
      <c r="A99" s="32" t="s">
        <v>252</v>
      </c>
      <c r="B99" s="32">
        <v>87.540999999999997</v>
      </c>
    </row>
    <row r="100" spans="1:2">
      <c r="A100" s="32" t="s">
        <v>253</v>
      </c>
      <c r="B100" s="32">
        <v>87.049000000000007</v>
      </c>
    </row>
    <row r="101" spans="1:2">
      <c r="A101" s="32" t="s">
        <v>254</v>
      </c>
      <c r="B101" s="32">
        <v>89.245000000000005</v>
      </c>
    </row>
    <row r="102" spans="1:2">
      <c r="A102" s="32" t="s">
        <v>255</v>
      </c>
      <c r="B102" s="32">
        <v>91.792000000000002</v>
      </c>
    </row>
    <row r="103" spans="1:2">
      <c r="A103" s="32" t="s">
        <v>256</v>
      </c>
      <c r="B103" s="32">
        <v>93.994</v>
      </c>
    </row>
    <row r="104" spans="1:2">
      <c r="A104" s="32" t="s">
        <v>257</v>
      </c>
      <c r="B104" s="32">
        <v>94.661000000000001</v>
      </c>
    </row>
    <row r="105" spans="1:2">
      <c r="A105" s="32" t="s">
        <v>258</v>
      </c>
      <c r="B105" s="32">
        <v>95.372</v>
      </c>
    </row>
    <row r="106" spans="1:2">
      <c r="A106" s="32" t="s">
        <v>259</v>
      </c>
      <c r="B106" s="32">
        <v>96.188000000000002</v>
      </c>
    </row>
    <row r="107" spans="1:2">
      <c r="A107" s="32" t="s">
        <v>260</v>
      </c>
      <c r="B107" s="32">
        <v>97.566000000000003</v>
      </c>
    </row>
    <row r="108" spans="1:2">
      <c r="A108" s="32" t="s">
        <v>261</v>
      </c>
      <c r="B108" s="32">
        <v>99.073999999999998</v>
      </c>
    </row>
    <row r="109" spans="1:2">
      <c r="A109" s="32" t="s">
        <v>262</v>
      </c>
      <c r="B109" s="32">
        <v>99.417000000000002</v>
      </c>
    </row>
    <row r="110" spans="1:2">
      <c r="A110" s="32" t="s">
        <v>263</v>
      </c>
      <c r="B110" s="32">
        <v>100.35</v>
      </c>
    </row>
    <row r="111" spans="1:2">
      <c r="A111" s="32" t="s">
        <v>264</v>
      </c>
      <c r="B111" s="32">
        <v>101.476</v>
      </c>
    </row>
    <row r="112" spans="1:2">
      <c r="A112" s="32" t="s">
        <v>265</v>
      </c>
      <c r="B112" s="32">
        <v>100.89400000000001</v>
      </c>
    </row>
    <row r="113" spans="1:2">
      <c r="A113" s="32" t="s">
        <v>266</v>
      </c>
      <c r="B113" s="32">
        <v>100.678</v>
      </c>
    </row>
    <row r="114" spans="1:2">
      <c r="A114" s="32" t="s">
        <v>267</v>
      </c>
      <c r="B114" s="32">
        <v>99.995000000000005</v>
      </c>
    </row>
    <row r="115" spans="1:2">
      <c r="A115" s="32" t="s">
        <v>268</v>
      </c>
      <c r="B115" s="32">
        <v>100</v>
      </c>
    </row>
    <row r="116" spans="1:2">
      <c r="A116" s="32" t="s">
        <v>269</v>
      </c>
      <c r="B116" s="32">
        <v>100.071</v>
      </c>
    </row>
    <row r="117" spans="1:2">
      <c r="A117" s="32" t="s">
        <v>270</v>
      </c>
      <c r="B117" s="32">
        <v>99.537000000000006</v>
      </c>
    </row>
    <row r="118" spans="1:2">
      <c r="A118" s="32" t="s">
        <v>271</v>
      </c>
      <c r="B118" s="32">
        <v>98.73</v>
      </c>
    </row>
    <row r="119" spans="1:2">
      <c r="A119" s="32" t="s">
        <v>272</v>
      </c>
      <c r="B119" s="32">
        <v>99.218000000000004</v>
      </c>
    </row>
    <row r="120" spans="1:2">
      <c r="A120" s="32" t="s">
        <v>273</v>
      </c>
      <c r="B120" s="32">
        <v>98.668000000000006</v>
      </c>
    </row>
    <row r="121" spans="1:2">
      <c r="A121" s="32" t="s">
        <v>274</v>
      </c>
      <c r="B121" s="32">
        <v>99.484999999999999</v>
      </c>
    </row>
    <row r="122" spans="1:2">
      <c r="A122" s="32" t="s">
        <v>275</v>
      </c>
      <c r="B122" s="32">
        <v>100.69</v>
      </c>
    </row>
    <row r="123" spans="1:2">
      <c r="A123" s="32" t="s">
        <v>276</v>
      </c>
      <c r="B123" s="32">
        <v>101.947</v>
      </c>
    </row>
    <row r="124" spans="1:2">
      <c r="A124" s="32" t="s">
        <v>277</v>
      </c>
      <c r="B124" s="32">
        <v>103.938</v>
      </c>
    </row>
    <row r="125" spans="1:2">
      <c r="A125" s="32" t="s">
        <v>278</v>
      </c>
      <c r="B125" s="32">
        <v>104.58199999999999</v>
      </c>
    </row>
    <row r="126" spans="1:2">
      <c r="A126" s="32" t="s">
        <v>279</v>
      </c>
      <c r="B126" s="32">
        <v>103.702</v>
      </c>
    </row>
    <row r="127" spans="1:2">
      <c r="A127" s="32" t="s">
        <v>280</v>
      </c>
      <c r="B127" s="32">
        <v>102.03</v>
      </c>
    </row>
    <row r="128" spans="1:2">
      <c r="A128" s="32" t="s">
        <v>281</v>
      </c>
      <c r="B128" s="32">
        <v>101.76</v>
      </c>
    </row>
    <row r="129" spans="1:2">
      <c r="A129" s="32" t="s">
        <v>282</v>
      </c>
      <c r="B129" s="32">
        <v>100.56100000000001</v>
      </c>
    </row>
    <row r="130" spans="1:2">
      <c r="A130" s="32" t="s">
        <v>283</v>
      </c>
      <c r="B130" s="32">
        <v>100.184</v>
      </c>
    </row>
    <row r="131" spans="1:2">
      <c r="A131" s="32" t="s">
        <v>284</v>
      </c>
      <c r="B131" s="32">
        <v>101.23099999999999</v>
      </c>
    </row>
    <row r="132" spans="1:2">
      <c r="A132" s="32" t="s">
        <v>285</v>
      </c>
      <c r="B132" s="32">
        <v>103.074</v>
      </c>
    </row>
    <row r="133" spans="1:2">
      <c r="A133" s="32" t="s">
        <v>286</v>
      </c>
      <c r="B133" s="32">
        <v>104.262</v>
      </c>
    </row>
    <row r="134" spans="1:2">
      <c r="A134" s="32" t="s">
        <v>287</v>
      </c>
      <c r="B134" s="32">
        <v>105.253</v>
      </c>
    </row>
    <row r="135" spans="1:2">
      <c r="A135" s="32" t="s">
        <v>288</v>
      </c>
      <c r="B135" s="32">
        <v>106.962</v>
      </c>
    </row>
    <row r="136" spans="1:2">
      <c r="A136" s="32" t="s">
        <v>289</v>
      </c>
      <c r="B136" s="32">
        <v>107.039</v>
      </c>
    </row>
    <row r="137" spans="1:2">
      <c r="A137" s="32" t="s">
        <v>290</v>
      </c>
      <c r="B137" s="32">
        <v>107.919</v>
      </c>
    </row>
    <row r="138" spans="1:2">
      <c r="A138" s="32" t="s">
        <v>291</v>
      </c>
      <c r="B138" s="32">
        <v>109.06399999999999</v>
      </c>
    </row>
    <row r="139" spans="1:2">
      <c r="A139" s="32" t="s">
        <v>292</v>
      </c>
      <c r="B139" s="32">
        <v>112.247</v>
      </c>
    </row>
    <row r="140" spans="1:2">
      <c r="A140" s="32" t="s">
        <v>293</v>
      </c>
      <c r="B140" s="32">
        <v>116.383</v>
      </c>
    </row>
    <row r="141" spans="1:2">
      <c r="A141" s="32" t="s">
        <v>294</v>
      </c>
      <c r="B141" s="32">
        <v>119.55</v>
      </c>
    </row>
    <row r="142" spans="1:2">
      <c r="A142" s="32" t="s">
        <v>295</v>
      </c>
      <c r="B142" s="32">
        <v>122.467</v>
      </c>
    </row>
    <row r="143" spans="1:2">
      <c r="A143" s="32" t="s">
        <v>296</v>
      </c>
      <c r="B143" s="32">
        <v>126.116</v>
      </c>
    </row>
    <row r="144" spans="1:2">
      <c r="A144" s="32" t="s">
        <v>297</v>
      </c>
      <c r="B144" s="32">
        <v>126.485</v>
      </c>
    </row>
    <row r="145" spans="1:2">
      <c r="A145" s="32" t="s">
        <v>298</v>
      </c>
      <c r="B145" s="32">
        <v>121.931</v>
      </c>
    </row>
    <row r="146" spans="1:2">
      <c r="A146" s="32" t="s">
        <v>299</v>
      </c>
      <c r="B146" s="32">
        <v>120.16200000000001</v>
      </c>
    </row>
    <row r="147" spans="1:2">
      <c r="A147" s="32" t="s">
        <v>300</v>
      </c>
      <c r="B147" s="32">
        <v>118.95</v>
      </c>
    </row>
    <row r="148" spans="1:2">
      <c r="A148" s="32" t="s">
        <v>301</v>
      </c>
      <c r="B148" s="32">
        <v>117.569</v>
      </c>
    </row>
    <row r="149" spans="1:2">
      <c r="A149" s="32" t="s">
        <v>302</v>
      </c>
      <c r="B149" s="32">
        <v>117.917</v>
      </c>
    </row>
    <row r="150" spans="1:2">
      <c r="A150" s="32" t="s">
        <v>303</v>
      </c>
      <c r="B150" s="32">
        <v>119.072</v>
      </c>
    </row>
    <row r="151" spans="1:2">
      <c r="A151" s="32" t="s">
        <v>304</v>
      </c>
      <c r="B151" s="32">
        <v>120.44499999999999</v>
      </c>
    </row>
    <row r="152" spans="1:2">
      <c r="A152" s="32" t="s">
        <v>305</v>
      </c>
      <c r="B152" s="32">
        <v>121.11799999999999</v>
      </c>
    </row>
    <row r="153" spans="1:2">
      <c r="A153" s="32" t="s">
        <v>306</v>
      </c>
      <c r="B153" s="32">
        <v>120.352</v>
      </c>
    </row>
    <row r="154" spans="1:2">
      <c r="A154" s="32" t="s">
        <v>307</v>
      </c>
      <c r="B154" s="32">
        <v>119.602</v>
      </c>
    </row>
    <row r="155" spans="1:2">
      <c r="A155" s="32" t="s">
        <v>308</v>
      </c>
      <c r="B155" s="32">
        <v>119.708</v>
      </c>
    </row>
    <row r="156" spans="1:2">
      <c r="A156" s="32" t="s">
        <v>309</v>
      </c>
      <c r="B156" s="32">
        <v>120.14400000000001</v>
      </c>
    </row>
    <row r="157" spans="1:2">
      <c r="A157" s="32" t="s">
        <v>310</v>
      </c>
      <c r="B157" s="32">
        <v>120.16800000000001</v>
      </c>
    </row>
    <row r="158" spans="1:2">
      <c r="A158" s="32" t="s">
        <v>311</v>
      </c>
      <c r="B158" s="32">
        <v>119.401</v>
      </c>
    </row>
    <row r="159" spans="1:2">
      <c r="A159" s="32" t="s">
        <v>312</v>
      </c>
      <c r="B159" s="32">
        <v>118.184</v>
      </c>
    </row>
    <row r="160" spans="1:2">
      <c r="A160" s="32" t="s">
        <v>313</v>
      </c>
      <c r="B160" s="32">
        <v>118.839</v>
      </c>
    </row>
    <row r="161" spans="1:2">
      <c r="A161" s="32" t="s">
        <v>314</v>
      </c>
      <c r="B161" s="32">
        <v>122.79</v>
      </c>
    </row>
    <row r="162" spans="1:2">
      <c r="A162" s="32" t="s">
        <v>315</v>
      </c>
      <c r="B162" s="32">
        <v>126.449</v>
      </c>
    </row>
    <row r="163" spans="1:2">
      <c r="A163" s="32" t="s">
        <v>316</v>
      </c>
      <c r="B163" s="32">
        <v>124.705</v>
      </c>
    </row>
    <row r="164" spans="1:2">
      <c r="A164" s="32" t="s">
        <v>317</v>
      </c>
      <c r="B164" s="32">
        <v>125.074</v>
      </c>
    </row>
    <row r="165" spans="1:2">
      <c r="A165" s="32" t="s">
        <v>318</v>
      </c>
      <c r="B165" s="32">
        <v>125.068</v>
      </c>
    </row>
    <row r="166" spans="1:2">
      <c r="A166" s="32" t="s">
        <v>319</v>
      </c>
      <c r="B166" s="32">
        <v>128.21700000000001</v>
      </c>
    </row>
    <row r="167" spans="1:2">
      <c r="A167" s="32" t="s">
        <v>320</v>
      </c>
      <c r="B167" s="32">
        <v>132.94</v>
      </c>
    </row>
    <row r="168" spans="1:2">
      <c r="A168" s="32" t="s">
        <v>321</v>
      </c>
      <c r="B168" s="32">
        <v>135.38399999999999</v>
      </c>
    </row>
    <row r="169" spans="1:2">
      <c r="A169" s="32" t="s">
        <v>322</v>
      </c>
      <c r="B169" s="32">
        <v>137.86600000000001</v>
      </c>
    </row>
    <row r="170" spans="1:2">
      <c r="A170" s="32" t="s">
        <v>323</v>
      </c>
      <c r="B170" s="32">
        <v>139.87</v>
      </c>
    </row>
    <row r="171" spans="1:2">
      <c r="A171" s="32" t="s">
        <v>324</v>
      </c>
      <c r="B171" s="32">
        <v>146.35400000000001</v>
      </c>
    </row>
    <row r="172" spans="1:2">
      <c r="A172" s="32" t="s">
        <v>325</v>
      </c>
      <c r="B172" s="32">
        <v>155.001</v>
      </c>
    </row>
    <row r="173" spans="1:2">
      <c r="A173" s="32" t="s">
        <v>326</v>
      </c>
      <c r="B173" s="32">
        <v>163.017</v>
      </c>
    </row>
    <row r="174" spans="1:2">
      <c r="A174" s="32" t="s">
        <v>327</v>
      </c>
      <c r="B174" s="32">
        <v>167.85300000000001</v>
      </c>
    </row>
    <row r="175" spans="1:2">
      <c r="A175" s="32" t="s">
        <v>328</v>
      </c>
      <c r="B175" s="32">
        <v>170.58600000000001</v>
      </c>
    </row>
    <row r="176" spans="1:2">
      <c r="A176" s="32" t="s">
        <v>329</v>
      </c>
      <c r="B176" s="32">
        <v>174.97499999999999</v>
      </c>
    </row>
    <row r="177" spans="1:2">
      <c r="A177" s="32" t="s">
        <v>330</v>
      </c>
      <c r="B177" s="32">
        <v>180.97800000000001</v>
      </c>
    </row>
    <row r="178" spans="1:2">
      <c r="A178" s="32" t="s">
        <v>331</v>
      </c>
      <c r="B178" s="32">
        <v>185.5</v>
      </c>
    </row>
    <row r="179" spans="1:2">
      <c r="A179" s="32" t="s">
        <v>332</v>
      </c>
      <c r="B179" s="32">
        <v>190.15100000000001</v>
      </c>
    </row>
    <row r="180" spans="1:2">
      <c r="A180" s="32" t="s">
        <v>333</v>
      </c>
      <c r="B180" s="32">
        <v>198.26599999999999</v>
      </c>
    </row>
    <row r="181" spans="1:2">
      <c r="A181" s="32" t="s">
        <v>334</v>
      </c>
      <c r="B181" s="32">
        <v>206.14500000000001</v>
      </c>
    </row>
    <row r="182" spans="1:2">
      <c r="A182" s="32" t="s">
        <v>335</v>
      </c>
      <c r="B182" s="32">
        <v>207.02199999999999</v>
      </c>
    </row>
    <row r="183" spans="1:2">
      <c r="A183" s="32" t="s">
        <v>336</v>
      </c>
      <c r="B183" s="32">
        <v>213.33199999999999</v>
      </c>
    </row>
    <row r="184" spans="1:2" ht="14.1" customHeight="1">
      <c r="A184" s="32" t="s">
        <v>337</v>
      </c>
      <c r="B184" s="32">
        <v>209.685</v>
      </c>
    </row>
    <row r="185" spans="1:2">
      <c r="A185" s="32" t="s">
        <v>338</v>
      </c>
      <c r="B185" s="32">
        <v>217.256</v>
      </c>
    </row>
    <row r="186" spans="1:2">
      <c r="A186" s="32" t="s">
        <v>339</v>
      </c>
      <c r="B186" s="32">
        <v>221.64699999999999</v>
      </c>
    </row>
    <row r="187" spans="1:2">
      <c r="A187" s="32" t="s">
        <v>340</v>
      </c>
      <c r="B187" s="32">
        <v>227.47499999999999</v>
      </c>
    </row>
    <row r="188" spans="1:2">
      <c r="A188" s="32" t="s">
        <v>341</v>
      </c>
      <c r="B188" s="32">
        <v>226.357</v>
      </c>
    </row>
    <row r="189" spans="1:2">
      <c r="A189" s="32" t="s">
        <v>342</v>
      </c>
      <c r="B189" s="32">
        <v>228.583</v>
      </c>
    </row>
    <row r="190" spans="1:2">
      <c r="A190" s="32" t="s">
        <v>343</v>
      </c>
      <c r="B190" s="32">
        <v>227.62299999999999</v>
      </c>
    </row>
    <row r="191" spans="1:2">
      <c r="A191" s="32" t="s">
        <v>344</v>
      </c>
      <c r="B191" s="32">
        <v>223.863</v>
      </c>
    </row>
    <row r="192" spans="1:2">
      <c r="A192" s="32" t="s">
        <v>345</v>
      </c>
      <c r="B192" s="32">
        <v>219.523</v>
      </c>
    </row>
    <row r="193" spans="1:6">
      <c r="A193" s="32" t="s">
        <v>346</v>
      </c>
      <c r="B193" s="32">
        <v>214.19200000000001</v>
      </c>
    </row>
    <row r="194" spans="1:6">
      <c r="A194" s="32" t="s">
        <v>347</v>
      </c>
      <c r="B194" s="32">
        <v>211.31899999999999</v>
      </c>
    </row>
    <row r="195" spans="1:6">
      <c r="A195" s="32" t="s">
        <v>348</v>
      </c>
      <c r="B195" s="32">
        <v>207.66</v>
      </c>
    </row>
    <row r="196" spans="1:6">
      <c r="A196" s="32" t="s">
        <v>349</v>
      </c>
      <c r="B196" s="32">
        <v>205.977</v>
      </c>
      <c r="D196" s="1"/>
      <c r="E196" s="30"/>
    </row>
    <row r="197" spans="1:6">
      <c r="A197" s="32" t="s">
        <v>350</v>
      </c>
      <c r="B197" s="32">
        <v>202.80699999999999</v>
      </c>
      <c r="D197" s="1"/>
      <c r="E197" s="30"/>
    </row>
    <row r="198" spans="1:6">
      <c r="A198" s="32" t="s">
        <v>351</v>
      </c>
      <c r="B198" s="32">
        <v>200.364</v>
      </c>
      <c r="D198" s="1"/>
    </row>
    <row r="199" spans="1:6">
      <c r="A199" s="32" t="s">
        <v>352</v>
      </c>
      <c r="B199" s="32">
        <v>194.398</v>
      </c>
      <c r="D199" s="1"/>
    </row>
    <row r="200" spans="1:6">
      <c r="A200" s="32" t="s">
        <v>353</v>
      </c>
      <c r="B200" s="32">
        <v>190.625</v>
      </c>
      <c r="D200" s="1"/>
    </row>
    <row r="201" spans="1:6">
      <c r="A201" s="32" t="s">
        <v>354</v>
      </c>
      <c r="B201" s="32">
        <v>189.36699999999999</v>
      </c>
      <c r="D201" s="1"/>
    </row>
    <row r="202" spans="1:6">
      <c r="A202" s="32" t="s">
        <v>355</v>
      </c>
      <c r="B202" s="32">
        <v>188.28899999999999</v>
      </c>
      <c r="D202" s="1"/>
    </row>
    <row r="203" spans="1:6">
      <c r="A203" s="32" t="s">
        <v>356</v>
      </c>
      <c r="B203" s="32">
        <v>190.126</v>
      </c>
      <c r="D203" s="1"/>
    </row>
    <row r="204" spans="1:6">
      <c r="A204" s="32" t="s">
        <v>357</v>
      </c>
      <c r="B204" s="32">
        <v>190.81299999999999</v>
      </c>
      <c r="D204" s="1"/>
    </row>
    <row r="205" spans="1:6">
      <c r="A205" s="32" t="s">
        <v>358</v>
      </c>
      <c r="B205" s="32">
        <v>191.35900000000001</v>
      </c>
      <c r="D205" s="1"/>
      <c r="E205" s="1"/>
      <c r="F205" s="1"/>
    </row>
    <row r="206" spans="1:6">
      <c r="A206" s="32" t="s">
        <v>359</v>
      </c>
      <c r="B206" s="32">
        <v>189.77099999999999</v>
      </c>
      <c r="D206" s="1"/>
    </row>
    <row r="207" spans="1:6">
      <c r="A207" s="32" t="s">
        <v>360</v>
      </c>
      <c r="B207" s="32">
        <v>187.11500000000001</v>
      </c>
      <c r="D207" s="1"/>
    </row>
    <row r="208" spans="1:6">
      <c r="A208" s="189" t="s">
        <v>361</v>
      </c>
      <c r="B208" s="190">
        <v>187.393</v>
      </c>
      <c r="C208" s="184">
        <f>(B196/B208)-1</f>
        <v>9.9171260399267824E-2</v>
      </c>
      <c r="D208" s="1"/>
    </row>
    <row r="209" spans="1:3">
      <c r="A209" s="188" t="s">
        <v>362</v>
      </c>
      <c r="B209" s="32">
        <v>188.761</v>
      </c>
      <c r="C209" s="30">
        <f>B208/B209-1</f>
        <v>-7.2472597623449708E-3</v>
      </c>
    </row>
    <row r="210" spans="1:3">
      <c r="A210" s="188" t="s">
        <v>363</v>
      </c>
      <c r="B210" s="32">
        <v>189.26400000000001</v>
      </c>
    </row>
    <row r="211" spans="1:3">
      <c r="A211" s="188" t="s">
        <v>364</v>
      </c>
      <c r="B211" s="32">
        <v>189.875</v>
      </c>
    </row>
    <row r="212" spans="1:3">
      <c r="A212" s="188" t="s">
        <v>365</v>
      </c>
      <c r="B212" s="32">
        <v>191.70500000000001</v>
      </c>
    </row>
    <row r="213" spans="1:3">
      <c r="A213" s="188" t="s">
        <v>366</v>
      </c>
      <c r="B213" s="32">
        <v>195.19</v>
      </c>
    </row>
    <row r="214" spans="1:3">
      <c r="A214" s="188" t="s">
        <v>367</v>
      </c>
      <c r="B214" s="32">
        <v>198.215</v>
      </c>
    </row>
    <row r="215" spans="1:3">
      <c r="A215" s="188" t="s">
        <v>368</v>
      </c>
      <c r="B215" s="32">
        <v>200.84700000000001</v>
      </c>
    </row>
    <row r="216" spans="1:3">
      <c r="A216" s="188" t="s">
        <v>369</v>
      </c>
      <c r="B216" s="32">
        <v>199.691</v>
      </c>
    </row>
    <row r="217" spans="1:3">
      <c r="A217" s="188" t="s">
        <v>370</v>
      </c>
      <c r="B217" s="32">
        <v>200.6</v>
      </c>
    </row>
    <row r="218" spans="1:3">
      <c r="A218" s="188" t="s">
        <v>371</v>
      </c>
      <c r="B218" s="32">
        <v>203.52099999999999</v>
      </c>
    </row>
    <row r="219" spans="1:3">
      <c r="A219" s="188" t="s">
        <v>372</v>
      </c>
      <c r="B219" s="32">
        <v>206.446</v>
      </c>
    </row>
    <row r="220" spans="1:3">
      <c r="A220" s="189" t="s">
        <v>373</v>
      </c>
      <c r="B220" s="190">
        <v>208.72200000000001</v>
      </c>
      <c r="C220" s="30">
        <f>B220/B208-1</f>
        <v>0.11381961972965904</v>
      </c>
    </row>
    <row r="221" spans="1:3">
      <c r="A221" s="32" t="s">
        <v>374</v>
      </c>
      <c r="B221" s="32">
        <v>208.58600000000001</v>
      </c>
      <c r="C221" s="30">
        <f>B221/B209-1</f>
        <v>0.1050269918044513</v>
      </c>
    </row>
    <row r="222" spans="1:3">
      <c r="A222" s="32" t="s">
        <v>375</v>
      </c>
      <c r="B222" s="32">
        <v>211.31399999999999</v>
      </c>
      <c r="C222" s="30">
        <f>B221/B208-1</f>
        <v>0.11309387223642298</v>
      </c>
    </row>
    <row r="223" spans="1:3">
      <c r="A223" s="32" t="s">
        <v>376</v>
      </c>
      <c r="B223" s="32">
        <v>213.345</v>
      </c>
    </row>
    <row r="224" spans="1:3">
      <c r="A224" s="32" t="s">
        <v>377</v>
      </c>
      <c r="B224" s="32">
        <v>212.495</v>
      </c>
    </row>
    <row r="225" spans="1:3">
      <c r="A225" s="32" t="s">
        <v>378</v>
      </c>
      <c r="B225" s="32">
        <v>211.41499999999999</v>
      </c>
    </row>
    <row r="226" spans="1:3">
      <c r="A226" s="32" t="s">
        <v>379</v>
      </c>
      <c r="B226" s="32">
        <v>210.62299999999999</v>
      </c>
    </row>
    <row r="227" spans="1:3">
      <c r="A227" s="32" t="s">
        <v>380</v>
      </c>
      <c r="B227" s="32">
        <v>208.49199999999999</v>
      </c>
    </row>
    <row r="228" spans="1:3">
      <c r="A228" s="32" t="s">
        <v>381</v>
      </c>
      <c r="B228" s="32">
        <v>209.255</v>
      </c>
    </row>
    <row r="229" spans="1:3">
      <c r="A229" s="32" t="s">
        <v>382</v>
      </c>
      <c r="B229" s="32">
        <v>207.29499999999999</v>
      </c>
    </row>
    <row r="230" spans="1:3">
      <c r="A230" s="32" t="s">
        <v>383</v>
      </c>
      <c r="B230" s="32">
        <v>207.18100000000001</v>
      </c>
    </row>
    <row r="231" spans="1:3">
      <c r="A231" s="32" t="s">
        <v>384</v>
      </c>
      <c r="B231" s="32">
        <v>209.73400000000001</v>
      </c>
    </row>
    <row r="232" spans="1:3">
      <c r="A232" s="32" t="s">
        <v>385</v>
      </c>
      <c r="B232" s="32">
        <v>209.49799999999999</v>
      </c>
    </row>
    <row r="233" spans="1:3">
      <c r="A233" s="32" t="s">
        <v>386</v>
      </c>
      <c r="B233" s="32">
        <v>214.96299999999999</v>
      </c>
      <c r="C233" s="30">
        <f>B233/B221-1</f>
        <v>3.0572521645747974E-2</v>
      </c>
    </row>
  </sheetData>
  <mergeCells count="2">
    <mergeCell ref="A1:G6"/>
    <mergeCell ref="A10:G10"/>
  </mergeCells>
  <phoneticPr fontId="31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F2457-0979-4167-A449-FE64C555552D}">
  <sheetPr>
    <tabColor rgb="FF92D050"/>
  </sheetPr>
  <dimension ref="B3:O57"/>
  <sheetViews>
    <sheetView showGridLines="0" zoomScale="55" zoomScaleNormal="55" workbookViewId="0">
      <selection activeCell="F46" sqref="F46"/>
    </sheetView>
  </sheetViews>
  <sheetFormatPr defaultRowHeight="14.45"/>
  <cols>
    <col min="2" max="2" width="40.140625" bestFit="1" customWidth="1"/>
    <col min="3" max="3" width="26.85546875" bestFit="1" customWidth="1"/>
    <col min="5" max="5" width="9.7109375" bestFit="1" customWidth="1"/>
    <col min="6" max="7" width="10.85546875" bestFit="1" customWidth="1"/>
    <col min="8" max="8" width="8.85546875" bestFit="1" customWidth="1"/>
  </cols>
  <sheetData>
    <row r="3" spans="2:2" ht="28.5">
      <c r="B3" s="99" t="s">
        <v>387</v>
      </c>
    </row>
    <row r="19" spans="2:15">
      <c r="M19" s="96" t="s">
        <v>388</v>
      </c>
      <c r="O19" s="96" t="s">
        <v>388</v>
      </c>
    </row>
    <row r="21" spans="2:15">
      <c r="C21" s="3" t="s">
        <v>389</v>
      </c>
      <c r="D21" s="3"/>
      <c r="E21" s="25">
        <v>55.6</v>
      </c>
      <c r="F21" s="25">
        <v>231.37</v>
      </c>
      <c r="G21" s="25">
        <f>E21+F21</f>
        <v>286.97000000000003</v>
      </c>
      <c r="H21" s="3" t="s">
        <v>390</v>
      </c>
    </row>
    <row r="22" spans="2:15">
      <c r="C22" s="3" t="s">
        <v>391</v>
      </c>
      <c r="D22" s="3"/>
      <c r="E22" s="3"/>
      <c r="F22" s="26">
        <f>G21/1000</f>
        <v>0.28697</v>
      </c>
    </row>
    <row r="24" spans="2:15" ht="28.5">
      <c r="B24" s="99" t="s">
        <v>392</v>
      </c>
    </row>
    <row r="25" spans="2:15" ht="28.5">
      <c r="B25" s="99"/>
    </row>
    <row r="26" spans="2:15" ht="28.5">
      <c r="B26" s="99"/>
    </row>
    <row r="45" spans="3:8">
      <c r="C45" s="3" t="s">
        <v>389</v>
      </c>
      <c r="D45" s="3"/>
      <c r="E45" s="25">
        <v>76.290000000000006</v>
      </c>
      <c r="F45" s="25">
        <v>278.17</v>
      </c>
      <c r="G45" s="25">
        <f>E45+F45</f>
        <v>354.46000000000004</v>
      </c>
      <c r="H45" s="3" t="s">
        <v>390</v>
      </c>
    </row>
    <row r="46" spans="3:8">
      <c r="C46" s="3" t="s">
        <v>391</v>
      </c>
      <c r="D46" s="3"/>
      <c r="E46" s="3"/>
      <c r="F46" s="26">
        <f>G45/1000</f>
        <v>0.35446000000000005</v>
      </c>
    </row>
    <row r="52" spans="3:8">
      <c r="C52" s="3"/>
      <c r="D52" s="3"/>
      <c r="E52" s="25"/>
      <c r="F52" s="25"/>
      <c r="G52" s="25"/>
      <c r="H52" s="3"/>
    </row>
    <row r="53" spans="3:8">
      <c r="C53" s="3"/>
      <c r="D53" s="3"/>
      <c r="E53" s="3"/>
      <c r="F53" s="26"/>
    </row>
    <row r="55" spans="3:8">
      <c r="C55" s="191"/>
    </row>
    <row r="56" spans="3:8">
      <c r="C56" s="3"/>
      <c r="D56" s="3"/>
      <c r="E56" s="25"/>
      <c r="F56" s="25"/>
      <c r="G56" s="25"/>
      <c r="H56" s="3"/>
    </row>
    <row r="57" spans="3:8">
      <c r="C57" s="3"/>
      <c r="D57" s="3"/>
      <c r="E57" s="3"/>
      <c r="F57" s="26"/>
    </row>
  </sheetData>
  <hyperlinks>
    <hyperlink ref="M19" r:id="rId1" xr:uid="{B730AC7B-3286-40C9-8E09-3D1F220279BF}"/>
    <hyperlink ref="O19" r:id="rId2" xr:uid="{B0E7F615-1C40-4AA4-8E23-821B59B396DF}"/>
  </hyperlinks>
  <pageMargins left="0.511811024" right="0.511811024" top="0.78740157499999996" bottom="0.78740157499999996" header="0.31496062000000002" footer="0.31496062000000002"/>
  <drawing r:id="rId3"/>
  <legacyDrawing r:id="rId4"/>
  <oleObjects>
    <mc:AlternateContent xmlns:mc="http://schemas.openxmlformats.org/markup-compatibility/2006">
      <mc:Choice Requires="x14">
        <oleObject progId="Acrobat.pdfxml.1" dvAspect="DVASPECT_ICON" shapeId="11265" r:id="rId5">
          <objectPr defaultSize="0" r:id="rId6">
            <anchor moveWithCells="1">
              <from>
                <xdr:col>5</xdr:col>
                <xdr:colOff>615950</xdr:colOff>
                <xdr:row>1</xdr:row>
                <xdr:rowOff>25400</xdr:rowOff>
              </from>
              <to>
                <xdr:col>7</xdr:col>
                <xdr:colOff>19050</xdr:colOff>
                <xdr:row>3</xdr:row>
                <xdr:rowOff>152400</xdr:rowOff>
              </to>
            </anchor>
          </objectPr>
        </oleObject>
      </mc:Choice>
      <mc:Fallback>
        <oleObject progId="Acrobat.pdfxml.1" dvAspect="DVASPECT_ICON" shapeId="11265" r:id="rId5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D4C25-3DDF-4DDD-B74B-B5D45E45F481}">
  <sheetPr>
    <tabColor rgb="FF92D050"/>
  </sheetPr>
  <dimension ref="A1:N471"/>
  <sheetViews>
    <sheetView showGridLines="0" topLeftCell="A416" zoomScaleNormal="100" workbookViewId="0">
      <selection activeCell="O442" sqref="O442"/>
    </sheetView>
  </sheetViews>
  <sheetFormatPr defaultRowHeight="10.5" outlineLevelRow="1"/>
  <cols>
    <col min="1" max="2" width="10.85546875" style="23" customWidth="1"/>
    <col min="3" max="3" width="17.42578125" style="16" customWidth="1"/>
    <col min="4" max="4" width="10.85546875" style="23" customWidth="1"/>
    <col min="5" max="5" width="10.140625" style="23" customWidth="1"/>
    <col min="6" max="7" width="10.85546875" style="23" customWidth="1"/>
    <col min="8" max="8" width="10.85546875" style="15" customWidth="1"/>
    <col min="9" max="256" width="9.140625" style="23"/>
    <col min="257" max="258" width="10.85546875" style="23" customWidth="1"/>
    <col min="259" max="259" width="17.42578125" style="23" customWidth="1"/>
    <col min="260" max="260" width="10.85546875" style="23" customWidth="1"/>
    <col min="261" max="261" width="10.140625" style="23" customWidth="1"/>
    <col min="262" max="264" width="10.85546875" style="23" customWidth="1"/>
    <col min="265" max="512" width="9.140625" style="23"/>
    <col min="513" max="514" width="10.85546875" style="23" customWidth="1"/>
    <col min="515" max="515" width="17.42578125" style="23" customWidth="1"/>
    <col min="516" max="516" width="10.85546875" style="23" customWidth="1"/>
    <col min="517" max="517" width="10.140625" style="23" customWidth="1"/>
    <col min="518" max="520" width="10.85546875" style="23" customWidth="1"/>
    <col min="521" max="768" width="9.140625" style="23"/>
    <col min="769" max="770" width="10.85546875" style="23" customWidth="1"/>
    <col min="771" max="771" width="17.42578125" style="23" customWidth="1"/>
    <col min="772" max="772" width="10.85546875" style="23" customWidth="1"/>
    <col min="773" max="773" width="10.140625" style="23" customWidth="1"/>
    <col min="774" max="776" width="10.85546875" style="23" customWidth="1"/>
    <col min="777" max="1024" width="9.140625" style="23"/>
    <col min="1025" max="1026" width="10.85546875" style="23" customWidth="1"/>
    <col min="1027" max="1027" width="17.42578125" style="23" customWidth="1"/>
    <col min="1028" max="1028" width="10.85546875" style="23" customWidth="1"/>
    <col min="1029" max="1029" width="10.140625" style="23" customWidth="1"/>
    <col min="1030" max="1032" width="10.85546875" style="23" customWidth="1"/>
    <col min="1033" max="1280" width="9.140625" style="23"/>
    <col min="1281" max="1282" width="10.85546875" style="23" customWidth="1"/>
    <col min="1283" max="1283" width="17.42578125" style="23" customWidth="1"/>
    <col min="1284" max="1284" width="10.85546875" style="23" customWidth="1"/>
    <col min="1285" max="1285" width="10.140625" style="23" customWidth="1"/>
    <col min="1286" max="1288" width="10.85546875" style="23" customWidth="1"/>
    <col min="1289" max="1536" width="9.140625" style="23"/>
    <col min="1537" max="1538" width="10.85546875" style="23" customWidth="1"/>
    <col min="1539" max="1539" width="17.42578125" style="23" customWidth="1"/>
    <col min="1540" max="1540" width="10.85546875" style="23" customWidth="1"/>
    <col min="1541" max="1541" width="10.140625" style="23" customWidth="1"/>
    <col min="1542" max="1544" width="10.85546875" style="23" customWidth="1"/>
    <col min="1545" max="1792" width="9.140625" style="23"/>
    <col min="1793" max="1794" width="10.85546875" style="23" customWidth="1"/>
    <col min="1795" max="1795" width="17.42578125" style="23" customWidth="1"/>
    <col min="1796" max="1796" width="10.85546875" style="23" customWidth="1"/>
    <col min="1797" max="1797" width="10.140625" style="23" customWidth="1"/>
    <col min="1798" max="1800" width="10.85546875" style="23" customWidth="1"/>
    <col min="1801" max="2048" width="9.140625" style="23"/>
    <col min="2049" max="2050" width="10.85546875" style="23" customWidth="1"/>
    <col min="2051" max="2051" width="17.42578125" style="23" customWidth="1"/>
    <col min="2052" max="2052" width="10.85546875" style="23" customWidth="1"/>
    <col min="2053" max="2053" width="10.140625" style="23" customWidth="1"/>
    <col min="2054" max="2056" width="10.85546875" style="23" customWidth="1"/>
    <col min="2057" max="2304" width="9.140625" style="23"/>
    <col min="2305" max="2306" width="10.85546875" style="23" customWidth="1"/>
    <col min="2307" max="2307" width="17.42578125" style="23" customWidth="1"/>
    <col min="2308" max="2308" width="10.85546875" style="23" customWidth="1"/>
    <col min="2309" max="2309" width="10.140625" style="23" customWidth="1"/>
    <col min="2310" max="2312" width="10.85546875" style="23" customWidth="1"/>
    <col min="2313" max="2560" width="9.140625" style="23"/>
    <col min="2561" max="2562" width="10.85546875" style="23" customWidth="1"/>
    <col min="2563" max="2563" width="17.42578125" style="23" customWidth="1"/>
    <col min="2564" max="2564" width="10.85546875" style="23" customWidth="1"/>
    <col min="2565" max="2565" width="10.140625" style="23" customWidth="1"/>
    <col min="2566" max="2568" width="10.85546875" style="23" customWidth="1"/>
    <col min="2569" max="2816" width="9.140625" style="23"/>
    <col min="2817" max="2818" width="10.85546875" style="23" customWidth="1"/>
    <col min="2819" max="2819" width="17.42578125" style="23" customWidth="1"/>
    <col min="2820" max="2820" width="10.85546875" style="23" customWidth="1"/>
    <col min="2821" max="2821" width="10.140625" style="23" customWidth="1"/>
    <col min="2822" max="2824" width="10.85546875" style="23" customWidth="1"/>
    <col min="2825" max="3072" width="9.140625" style="23"/>
    <col min="3073" max="3074" width="10.85546875" style="23" customWidth="1"/>
    <col min="3075" max="3075" width="17.42578125" style="23" customWidth="1"/>
    <col min="3076" max="3076" width="10.85546875" style="23" customWidth="1"/>
    <col min="3077" max="3077" width="10.140625" style="23" customWidth="1"/>
    <col min="3078" max="3080" width="10.85546875" style="23" customWidth="1"/>
    <col min="3081" max="3328" width="9.140625" style="23"/>
    <col min="3329" max="3330" width="10.85546875" style="23" customWidth="1"/>
    <col min="3331" max="3331" width="17.42578125" style="23" customWidth="1"/>
    <col min="3332" max="3332" width="10.85546875" style="23" customWidth="1"/>
    <col min="3333" max="3333" width="10.140625" style="23" customWidth="1"/>
    <col min="3334" max="3336" width="10.85546875" style="23" customWidth="1"/>
    <col min="3337" max="3584" width="9.140625" style="23"/>
    <col min="3585" max="3586" width="10.85546875" style="23" customWidth="1"/>
    <col min="3587" max="3587" width="17.42578125" style="23" customWidth="1"/>
    <col min="3588" max="3588" width="10.85546875" style="23" customWidth="1"/>
    <col min="3589" max="3589" width="10.140625" style="23" customWidth="1"/>
    <col min="3590" max="3592" width="10.85546875" style="23" customWidth="1"/>
    <col min="3593" max="3840" width="9.140625" style="23"/>
    <col min="3841" max="3842" width="10.85546875" style="23" customWidth="1"/>
    <col min="3843" max="3843" width="17.42578125" style="23" customWidth="1"/>
    <col min="3844" max="3844" width="10.85546875" style="23" customWidth="1"/>
    <col min="3845" max="3845" width="10.140625" style="23" customWidth="1"/>
    <col min="3846" max="3848" width="10.85546875" style="23" customWidth="1"/>
    <col min="3849" max="4096" width="9.140625" style="23"/>
    <col min="4097" max="4098" width="10.85546875" style="23" customWidth="1"/>
    <col min="4099" max="4099" width="17.42578125" style="23" customWidth="1"/>
    <col min="4100" max="4100" width="10.85546875" style="23" customWidth="1"/>
    <col min="4101" max="4101" width="10.140625" style="23" customWidth="1"/>
    <col min="4102" max="4104" width="10.85546875" style="23" customWidth="1"/>
    <col min="4105" max="4352" width="9.140625" style="23"/>
    <col min="4353" max="4354" width="10.85546875" style="23" customWidth="1"/>
    <col min="4355" max="4355" width="17.42578125" style="23" customWidth="1"/>
    <col min="4356" max="4356" width="10.85546875" style="23" customWidth="1"/>
    <col min="4357" max="4357" width="10.140625" style="23" customWidth="1"/>
    <col min="4358" max="4360" width="10.85546875" style="23" customWidth="1"/>
    <col min="4361" max="4608" width="9.140625" style="23"/>
    <col min="4609" max="4610" width="10.85546875" style="23" customWidth="1"/>
    <col min="4611" max="4611" width="17.42578125" style="23" customWidth="1"/>
    <col min="4612" max="4612" width="10.85546875" style="23" customWidth="1"/>
    <col min="4613" max="4613" width="10.140625" style="23" customWidth="1"/>
    <col min="4614" max="4616" width="10.85546875" style="23" customWidth="1"/>
    <col min="4617" max="4864" width="9.140625" style="23"/>
    <col min="4865" max="4866" width="10.85546875" style="23" customWidth="1"/>
    <col min="4867" max="4867" width="17.42578125" style="23" customWidth="1"/>
    <col min="4868" max="4868" width="10.85546875" style="23" customWidth="1"/>
    <col min="4869" max="4869" width="10.140625" style="23" customWidth="1"/>
    <col min="4870" max="4872" width="10.85546875" style="23" customWidth="1"/>
    <col min="4873" max="5120" width="9.140625" style="23"/>
    <col min="5121" max="5122" width="10.85546875" style="23" customWidth="1"/>
    <col min="5123" max="5123" width="17.42578125" style="23" customWidth="1"/>
    <col min="5124" max="5124" width="10.85546875" style="23" customWidth="1"/>
    <col min="5125" max="5125" width="10.140625" style="23" customWidth="1"/>
    <col min="5126" max="5128" width="10.85546875" style="23" customWidth="1"/>
    <col min="5129" max="5376" width="9.140625" style="23"/>
    <col min="5377" max="5378" width="10.85546875" style="23" customWidth="1"/>
    <col min="5379" max="5379" width="17.42578125" style="23" customWidth="1"/>
    <col min="5380" max="5380" width="10.85546875" style="23" customWidth="1"/>
    <col min="5381" max="5381" width="10.140625" style="23" customWidth="1"/>
    <col min="5382" max="5384" width="10.85546875" style="23" customWidth="1"/>
    <col min="5385" max="5632" width="9.140625" style="23"/>
    <col min="5633" max="5634" width="10.85546875" style="23" customWidth="1"/>
    <col min="5635" max="5635" width="17.42578125" style="23" customWidth="1"/>
    <col min="5636" max="5636" width="10.85546875" style="23" customWidth="1"/>
    <col min="5637" max="5637" width="10.140625" style="23" customWidth="1"/>
    <col min="5638" max="5640" width="10.85546875" style="23" customWidth="1"/>
    <col min="5641" max="5888" width="9.140625" style="23"/>
    <col min="5889" max="5890" width="10.85546875" style="23" customWidth="1"/>
    <col min="5891" max="5891" width="17.42578125" style="23" customWidth="1"/>
    <col min="5892" max="5892" width="10.85546875" style="23" customWidth="1"/>
    <col min="5893" max="5893" width="10.140625" style="23" customWidth="1"/>
    <col min="5894" max="5896" width="10.85546875" style="23" customWidth="1"/>
    <col min="5897" max="6144" width="9.140625" style="23"/>
    <col min="6145" max="6146" width="10.85546875" style="23" customWidth="1"/>
    <col min="6147" max="6147" width="17.42578125" style="23" customWidth="1"/>
    <col min="6148" max="6148" width="10.85546875" style="23" customWidth="1"/>
    <col min="6149" max="6149" width="10.140625" style="23" customWidth="1"/>
    <col min="6150" max="6152" width="10.85546875" style="23" customWidth="1"/>
    <col min="6153" max="6400" width="9.140625" style="23"/>
    <col min="6401" max="6402" width="10.85546875" style="23" customWidth="1"/>
    <col min="6403" max="6403" width="17.42578125" style="23" customWidth="1"/>
    <col min="6404" max="6404" width="10.85546875" style="23" customWidth="1"/>
    <col min="6405" max="6405" width="10.140625" style="23" customWidth="1"/>
    <col min="6406" max="6408" width="10.85546875" style="23" customWidth="1"/>
    <col min="6409" max="6656" width="9.140625" style="23"/>
    <col min="6657" max="6658" width="10.85546875" style="23" customWidth="1"/>
    <col min="6659" max="6659" width="17.42578125" style="23" customWidth="1"/>
    <col min="6660" max="6660" width="10.85546875" style="23" customWidth="1"/>
    <col min="6661" max="6661" width="10.140625" style="23" customWidth="1"/>
    <col min="6662" max="6664" width="10.85546875" style="23" customWidth="1"/>
    <col min="6665" max="6912" width="9.140625" style="23"/>
    <col min="6913" max="6914" width="10.85546875" style="23" customWidth="1"/>
    <col min="6915" max="6915" width="17.42578125" style="23" customWidth="1"/>
    <col min="6916" max="6916" width="10.85546875" style="23" customWidth="1"/>
    <col min="6917" max="6917" width="10.140625" style="23" customWidth="1"/>
    <col min="6918" max="6920" width="10.85546875" style="23" customWidth="1"/>
    <col min="6921" max="7168" width="9.140625" style="23"/>
    <col min="7169" max="7170" width="10.85546875" style="23" customWidth="1"/>
    <col min="7171" max="7171" width="17.42578125" style="23" customWidth="1"/>
    <col min="7172" max="7172" width="10.85546875" style="23" customWidth="1"/>
    <col min="7173" max="7173" width="10.140625" style="23" customWidth="1"/>
    <col min="7174" max="7176" width="10.85546875" style="23" customWidth="1"/>
    <col min="7177" max="7424" width="9.140625" style="23"/>
    <col min="7425" max="7426" width="10.85546875" style="23" customWidth="1"/>
    <col min="7427" max="7427" width="17.42578125" style="23" customWidth="1"/>
    <col min="7428" max="7428" width="10.85546875" style="23" customWidth="1"/>
    <col min="7429" max="7429" width="10.140625" style="23" customWidth="1"/>
    <col min="7430" max="7432" width="10.85546875" style="23" customWidth="1"/>
    <col min="7433" max="7680" width="9.140625" style="23"/>
    <col min="7681" max="7682" width="10.85546875" style="23" customWidth="1"/>
    <col min="7683" max="7683" width="17.42578125" style="23" customWidth="1"/>
    <col min="7684" max="7684" width="10.85546875" style="23" customWidth="1"/>
    <col min="7685" max="7685" width="10.140625" style="23" customWidth="1"/>
    <col min="7686" max="7688" width="10.85546875" style="23" customWidth="1"/>
    <col min="7689" max="7936" width="9.140625" style="23"/>
    <col min="7937" max="7938" width="10.85546875" style="23" customWidth="1"/>
    <col min="7939" max="7939" width="17.42578125" style="23" customWidth="1"/>
    <col min="7940" max="7940" width="10.85546875" style="23" customWidth="1"/>
    <col min="7941" max="7941" width="10.140625" style="23" customWidth="1"/>
    <col min="7942" max="7944" width="10.85546875" style="23" customWidth="1"/>
    <col min="7945" max="8192" width="9.140625" style="23"/>
    <col min="8193" max="8194" width="10.85546875" style="23" customWidth="1"/>
    <col min="8195" max="8195" width="17.42578125" style="23" customWidth="1"/>
    <col min="8196" max="8196" width="10.85546875" style="23" customWidth="1"/>
    <col min="8197" max="8197" width="10.140625" style="23" customWidth="1"/>
    <col min="8198" max="8200" width="10.85546875" style="23" customWidth="1"/>
    <col min="8201" max="8448" width="9.140625" style="23"/>
    <col min="8449" max="8450" width="10.85546875" style="23" customWidth="1"/>
    <col min="8451" max="8451" width="17.42578125" style="23" customWidth="1"/>
    <col min="8452" max="8452" width="10.85546875" style="23" customWidth="1"/>
    <col min="8453" max="8453" width="10.140625" style="23" customWidth="1"/>
    <col min="8454" max="8456" width="10.85546875" style="23" customWidth="1"/>
    <col min="8457" max="8704" width="9.140625" style="23"/>
    <col min="8705" max="8706" width="10.85546875" style="23" customWidth="1"/>
    <col min="8707" max="8707" width="17.42578125" style="23" customWidth="1"/>
    <col min="8708" max="8708" width="10.85546875" style="23" customWidth="1"/>
    <col min="8709" max="8709" width="10.140625" style="23" customWidth="1"/>
    <col min="8710" max="8712" width="10.85546875" style="23" customWidth="1"/>
    <col min="8713" max="8960" width="9.140625" style="23"/>
    <col min="8961" max="8962" width="10.85546875" style="23" customWidth="1"/>
    <col min="8963" max="8963" width="17.42578125" style="23" customWidth="1"/>
    <col min="8964" max="8964" width="10.85546875" style="23" customWidth="1"/>
    <col min="8965" max="8965" width="10.140625" style="23" customWidth="1"/>
    <col min="8966" max="8968" width="10.85546875" style="23" customWidth="1"/>
    <col min="8969" max="9216" width="9.140625" style="23"/>
    <col min="9217" max="9218" width="10.85546875" style="23" customWidth="1"/>
    <col min="9219" max="9219" width="17.42578125" style="23" customWidth="1"/>
    <col min="9220" max="9220" width="10.85546875" style="23" customWidth="1"/>
    <col min="9221" max="9221" width="10.140625" style="23" customWidth="1"/>
    <col min="9222" max="9224" width="10.85546875" style="23" customWidth="1"/>
    <col min="9225" max="9472" width="9.140625" style="23"/>
    <col min="9473" max="9474" width="10.85546875" style="23" customWidth="1"/>
    <col min="9475" max="9475" width="17.42578125" style="23" customWidth="1"/>
    <col min="9476" max="9476" width="10.85546875" style="23" customWidth="1"/>
    <col min="9477" max="9477" width="10.140625" style="23" customWidth="1"/>
    <col min="9478" max="9480" width="10.85546875" style="23" customWidth="1"/>
    <col min="9481" max="9728" width="9.140625" style="23"/>
    <col min="9729" max="9730" width="10.85546875" style="23" customWidth="1"/>
    <col min="9731" max="9731" width="17.42578125" style="23" customWidth="1"/>
    <col min="9732" max="9732" width="10.85546875" style="23" customWidth="1"/>
    <col min="9733" max="9733" width="10.140625" style="23" customWidth="1"/>
    <col min="9734" max="9736" width="10.85546875" style="23" customWidth="1"/>
    <col min="9737" max="9984" width="9.140625" style="23"/>
    <col min="9985" max="9986" width="10.85546875" style="23" customWidth="1"/>
    <col min="9987" max="9987" width="17.42578125" style="23" customWidth="1"/>
    <col min="9988" max="9988" width="10.85546875" style="23" customWidth="1"/>
    <col min="9989" max="9989" width="10.140625" style="23" customWidth="1"/>
    <col min="9990" max="9992" width="10.85546875" style="23" customWidth="1"/>
    <col min="9993" max="10240" width="9.140625" style="23"/>
    <col min="10241" max="10242" width="10.85546875" style="23" customWidth="1"/>
    <col min="10243" max="10243" width="17.42578125" style="23" customWidth="1"/>
    <col min="10244" max="10244" width="10.85546875" style="23" customWidth="1"/>
    <col min="10245" max="10245" width="10.140625" style="23" customWidth="1"/>
    <col min="10246" max="10248" width="10.85546875" style="23" customWidth="1"/>
    <col min="10249" max="10496" width="9.140625" style="23"/>
    <col min="10497" max="10498" width="10.85546875" style="23" customWidth="1"/>
    <col min="10499" max="10499" width="17.42578125" style="23" customWidth="1"/>
    <col min="10500" max="10500" width="10.85546875" style="23" customWidth="1"/>
    <col min="10501" max="10501" width="10.140625" style="23" customWidth="1"/>
    <col min="10502" max="10504" width="10.85546875" style="23" customWidth="1"/>
    <col min="10505" max="10752" width="9.140625" style="23"/>
    <col min="10753" max="10754" width="10.85546875" style="23" customWidth="1"/>
    <col min="10755" max="10755" width="17.42578125" style="23" customWidth="1"/>
    <col min="10756" max="10756" width="10.85546875" style="23" customWidth="1"/>
    <col min="10757" max="10757" width="10.140625" style="23" customWidth="1"/>
    <col min="10758" max="10760" width="10.85546875" style="23" customWidth="1"/>
    <col min="10761" max="11008" width="9.140625" style="23"/>
    <col min="11009" max="11010" width="10.85546875" style="23" customWidth="1"/>
    <col min="11011" max="11011" width="17.42578125" style="23" customWidth="1"/>
    <col min="11012" max="11012" width="10.85546875" style="23" customWidth="1"/>
    <col min="11013" max="11013" width="10.140625" style="23" customWidth="1"/>
    <col min="11014" max="11016" width="10.85546875" style="23" customWidth="1"/>
    <col min="11017" max="11264" width="9.140625" style="23"/>
    <col min="11265" max="11266" width="10.85546875" style="23" customWidth="1"/>
    <col min="11267" max="11267" width="17.42578125" style="23" customWidth="1"/>
    <col min="11268" max="11268" width="10.85546875" style="23" customWidth="1"/>
    <col min="11269" max="11269" width="10.140625" style="23" customWidth="1"/>
    <col min="11270" max="11272" width="10.85546875" style="23" customWidth="1"/>
    <col min="11273" max="11520" width="9.140625" style="23"/>
    <col min="11521" max="11522" width="10.85546875" style="23" customWidth="1"/>
    <col min="11523" max="11523" width="17.42578125" style="23" customWidth="1"/>
    <col min="11524" max="11524" width="10.85546875" style="23" customWidth="1"/>
    <col min="11525" max="11525" width="10.140625" style="23" customWidth="1"/>
    <col min="11526" max="11528" width="10.85546875" style="23" customWidth="1"/>
    <col min="11529" max="11776" width="9.140625" style="23"/>
    <col min="11777" max="11778" width="10.85546875" style="23" customWidth="1"/>
    <col min="11779" max="11779" width="17.42578125" style="23" customWidth="1"/>
    <col min="11780" max="11780" width="10.85546875" style="23" customWidth="1"/>
    <col min="11781" max="11781" width="10.140625" style="23" customWidth="1"/>
    <col min="11782" max="11784" width="10.85546875" style="23" customWidth="1"/>
    <col min="11785" max="12032" width="9.140625" style="23"/>
    <col min="12033" max="12034" width="10.85546875" style="23" customWidth="1"/>
    <col min="12035" max="12035" width="17.42578125" style="23" customWidth="1"/>
    <col min="12036" max="12036" width="10.85546875" style="23" customWidth="1"/>
    <col min="12037" max="12037" width="10.140625" style="23" customWidth="1"/>
    <col min="12038" max="12040" width="10.85546875" style="23" customWidth="1"/>
    <col min="12041" max="12288" width="9.140625" style="23"/>
    <col min="12289" max="12290" width="10.85546875" style="23" customWidth="1"/>
    <col min="12291" max="12291" width="17.42578125" style="23" customWidth="1"/>
    <col min="12292" max="12292" width="10.85546875" style="23" customWidth="1"/>
    <col min="12293" max="12293" width="10.140625" style="23" customWidth="1"/>
    <col min="12294" max="12296" width="10.85546875" style="23" customWidth="1"/>
    <col min="12297" max="12544" width="9.140625" style="23"/>
    <col min="12545" max="12546" width="10.85546875" style="23" customWidth="1"/>
    <col min="12547" max="12547" width="17.42578125" style="23" customWidth="1"/>
    <col min="12548" max="12548" width="10.85546875" style="23" customWidth="1"/>
    <col min="12549" max="12549" width="10.140625" style="23" customWidth="1"/>
    <col min="12550" max="12552" width="10.85546875" style="23" customWidth="1"/>
    <col min="12553" max="12800" width="9.140625" style="23"/>
    <col min="12801" max="12802" width="10.85546875" style="23" customWidth="1"/>
    <col min="12803" max="12803" width="17.42578125" style="23" customWidth="1"/>
    <col min="12804" max="12804" width="10.85546875" style="23" customWidth="1"/>
    <col min="12805" max="12805" width="10.140625" style="23" customWidth="1"/>
    <col min="12806" max="12808" width="10.85546875" style="23" customWidth="1"/>
    <col min="12809" max="13056" width="9.140625" style="23"/>
    <col min="13057" max="13058" width="10.85546875" style="23" customWidth="1"/>
    <col min="13059" max="13059" width="17.42578125" style="23" customWidth="1"/>
    <col min="13060" max="13060" width="10.85546875" style="23" customWidth="1"/>
    <col min="13061" max="13061" width="10.140625" style="23" customWidth="1"/>
    <col min="13062" max="13064" width="10.85546875" style="23" customWidth="1"/>
    <col min="13065" max="13312" width="9.140625" style="23"/>
    <col min="13313" max="13314" width="10.85546875" style="23" customWidth="1"/>
    <col min="13315" max="13315" width="17.42578125" style="23" customWidth="1"/>
    <col min="13316" max="13316" width="10.85546875" style="23" customWidth="1"/>
    <col min="13317" max="13317" width="10.140625" style="23" customWidth="1"/>
    <col min="13318" max="13320" width="10.85546875" style="23" customWidth="1"/>
    <col min="13321" max="13568" width="9.140625" style="23"/>
    <col min="13569" max="13570" width="10.85546875" style="23" customWidth="1"/>
    <col min="13571" max="13571" width="17.42578125" style="23" customWidth="1"/>
    <col min="13572" max="13572" width="10.85546875" style="23" customWidth="1"/>
    <col min="13573" max="13573" width="10.140625" style="23" customWidth="1"/>
    <col min="13574" max="13576" width="10.85546875" style="23" customWidth="1"/>
    <col min="13577" max="13824" width="9.140625" style="23"/>
    <col min="13825" max="13826" width="10.85546875" style="23" customWidth="1"/>
    <col min="13827" max="13827" width="17.42578125" style="23" customWidth="1"/>
    <col min="13828" max="13828" width="10.85546875" style="23" customWidth="1"/>
    <col min="13829" max="13829" width="10.140625" style="23" customWidth="1"/>
    <col min="13830" max="13832" width="10.85546875" style="23" customWidth="1"/>
    <col min="13833" max="14080" width="9.140625" style="23"/>
    <col min="14081" max="14082" width="10.85546875" style="23" customWidth="1"/>
    <col min="14083" max="14083" width="17.42578125" style="23" customWidth="1"/>
    <col min="14084" max="14084" width="10.85546875" style="23" customWidth="1"/>
    <col min="14085" max="14085" width="10.140625" style="23" customWidth="1"/>
    <col min="14086" max="14088" width="10.85546875" style="23" customWidth="1"/>
    <col min="14089" max="14336" width="9.140625" style="23"/>
    <col min="14337" max="14338" width="10.85546875" style="23" customWidth="1"/>
    <col min="14339" max="14339" width="17.42578125" style="23" customWidth="1"/>
    <col min="14340" max="14340" width="10.85546875" style="23" customWidth="1"/>
    <col min="14341" max="14341" width="10.140625" style="23" customWidth="1"/>
    <col min="14342" max="14344" width="10.85546875" style="23" customWidth="1"/>
    <col min="14345" max="14592" width="9.140625" style="23"/>
    <col min="14593" max="14594" width="10.85546875" style="23" customWidth="1"/>
    <col min="14595" max="14595" width="17.42578125" style="23" customWidth="1"/>
    <col min="14596" max="14596" width="10.85546875" style="23" customWidth="1"/>
    <col min="14597" max="14597" width="10.140625" style="23" customWidth="1"/>
    <col min="14598" max="14600" width="10.85546875" style="23" customWidth="1"/>
    <col min="14601" max="14848" width="9.140625" style="23"/>
    <col min="14849" max="14850" width="10.85546875" style="23" customWidth="1"/>
    <col min="14851" max="14851" width="17.42578125" style="23" customWidth="1"/>
    <col min="14852" max="14852" width="10.85546875" style="23" customWidth="1"/>
    <col min="14853" max="14853" width="10.140625" style="23" customWidth="1"/>
    <col min="14854" max="14856" width="10.85546875" style="23" customWidth="1"/>
    <col min="14857" max="15104" width="9.140625" style="23"/>
    <col min="15105" max="15106" width="10.85546875" style="23" customWidth="1"/>
    <col min="15107" max="15107" width="17.42578125" style="23" customWidth="1"/>
    <col min="15108" max="15108" width="10.85546875" style="23" customWidth="1"/>
    <col min="15109" max="15109" width="10.140625" style="23" customWidth="1"/>
    <col min="15110" max="15112" width="10.85546875" style="23" customWidth="1"/>
    <col min="15113" max="15360" width="9.140625" style="23"/>
    <col min="15361" max="15362" width="10.85546875" style="23" customWidth="1"/>
    <col min="15363" max="15363" width="17.42578125" style="23" customWidth="1"/>
    <col min="15364" max="15364" width="10.85546875" style="23" customWidth="1"/>
    <col min="15365" max="15365" width="10.140625" style="23" customWidth="1"/>
    <col min="15366" max="15368" width="10.85546875" style="23" customWidth="1"/>
    <col min="15369" max="15616" width="9.140625" style="23"/>
    <col min="15617" max="15618" width="10.85546875" style="23" customWidth="1"/>
    <col min="15619" max="15619" width="17.42578125" style="23" customWidth="1"/>
    <col min="15620" max="15620" width="10.85546875" style="23" customWidth="1"/>
    <col min="15621" max="15621" width="10.140625" style="23" customWidth="1"/>
    <col min="15622" max="15624" width="10.85546875" style="23" customWidth="1"/>
    <col min="15625" max="15872" width="9.140625" style="23"/>
    <col min="15873" max="15874" width="10.85546875" style="23" customWidth="1"/>
    <col min="15875" max="15875" width="17.42578125" style="23" customWidth="1"/>
    <col min="15876" max="15876" width="10.85546875" style="23" customWidth="1"/>
    <col min="15877" max="15877" width="10.140625" style="23" customWidth="1"/>
    <col min="15878" max="15880" width="10.85546875" style="23" customWidth="1"/>
    <col min="15881" max="16128" width="9.140625" style="23"/>
    <col min="16129" max="16130" width="10.85546875" style="23" customWidth="1"/>
    <col min="16131" max="16131" width="17.42578125" style="23" customWidth="1"/>
    <col min="16132" max="16132" width="10.85546875" style="23" customWidth="1"/>
    <col min="16133" max="16133" width="10.140625" style="23" customWidth="1"/>
    <col min="16134" max="16136" width="10.85546875" style="23" customWidth="1"/>
    <col min="16137" max="16384" width="9.140625" style="23"/>
  </cols>
  <sheetData>
    <row r="1" spans="1:8" ht="6.95" customHeight="1">
      <c r="A1" s="100"/>
      <c r="B1" s="100"/>
      <c r="C1" s="100"/>
      <c r="D1" s="100"/>
      <c r="E1" s="100"/>
      <c r="F1" s="100"/>
      <c r="G1" s="100"/>
      <c r="H1" s="100"/>
    </row>
    <row r="2" spans="1:8" s="17" customFormat="1" ht="16.5" customHeight="1">
      <c r="A2" s="237" t="s">
        <v>393</v>
      </c>
      <c r="B2" s="237"/>
      <c r="C2" s="237"/>
      <c r="D2" s="237"/>
      <c r="E2" s="237"/>
      <c r="F2" s="237"/>
      <c r="G2" s="237"/>
      <c r="H2" s="237"/>
    </row>
    <row r="3" spans="1:8" ht="12" customHeight="1" thickBot="1">
      <c r="A3" s="101"/>
      <c r="B3" s="101"/>
      <c r="C3" s="102"/>
      <c r="D3" s="101"/>
      <c r="E3" s="101"/>
      <c r="F3" s="101"/>
      <c r="G3" s="101"/>
      <c r="H3" s="103" t="s">
        <v>394</v>
      </c>
    </row>
    <row r="4" spans="1:8" s="18" customFormat="1" ht="14.1" thickTop="1">
      <c r="A4" s="104"/>
      <c r="B4" s="104"/>
      <c r="C4" s="105"/>
      <c r="D4" s="106"/>
      <c r="E4" s="107"/>
      <c r="F4" s="107" t="s">
        <v>395</v>
      </c>
      <c r="G4" s="107"/>
      <c r="H4" s="108"/>
    </row>
    <row r="5" spans="1:8" s="18" customFormat="1" ht="13.5">
      <c r="A5" s="109" t="s">
        <v>396</v>
      </c>
      <c r="B5" s="110" t="s">
        <v>397</v>
      </c>
      <c r="C5" s="111" t="s">
        <v>398</v>
      </c>
      <c r="D5" s="238" t="s">
        <v>399</v>
      </c>
      <c r="E5" s="238"/>
      <c r="F5" s="238"/>
      <c r="G5" s="238"/>
      <c r="H5" s="238"/>
    </row>
    <row r="6" spans="1:8" s="18" customFormat="1" ht="13.5" customHeight="1">
      <c r="A6" s="109"/>
      <c r="B6" s="110"/>
      <c r="C6" s="112" t="s">
        <v>400</v>
      </c>
      <c r="D6" s="113" t="s">
        <v>401</v>
      </c>
      <c r="E6" s="113">
        <v>3</v>
      </c>
      <c r="F6" s="113">
        <v>6</v>
      </c>
      <c r="G6" s="113" t="s">
        <v>401</v>
      </c>
      <c r="H6" s="114">
        <v>12</v>
      </c>
    </row>
    <row r="7" spans="1:8" s="18" customFormat="1" ht="14.25" customHeight="1" thickBot="1">
      <c r="A7" s="115"/>
      <c r="B7" s="115"/>
      <c r="C7" s="116"/>
      <c r="D7" s="117" t="s">
        <v>397</v>
      </c>
      <c r="E7" s="118" t="s">
        <v>402</v>
      </c>
      <c r="F7" s="118" t="s">
        <v>402</v>
      </c>
      <c r="G7" s="118" t="s">
        <v>396</v>
      </c>
      <c r="H7" s="119" t="s">
        <v>402</v>
      </c>
    </row>
    <row r="8" spans="1:8" ht="6.95" customHeight="1">
      <c r="A8" s="120"/>
      <c r="B8" s="120"/>
      <c r="C8" s="121"/>
      <c r="D8" s="122"/>
      <c r="E8" s="123"/>
      <c r="F8" s="123"/>
      <c r="G8" s="123"/>
      <c r="H8" s="124"/>
    </row>
    <row r="9" spans="1:8" ht="11.25" customHeight="1" outlineLevel="1">
      <c r="A9" s="122">
        <v>1994</v>
      </c>
      <c r="B9" s="125" t="s">
        <v>403</v>
      </c>
      <c r="C9" s="126">
        <v>141.31</v>
      </c>
      <c r="D9" s="126">
        <v>41.31</v>
      </c>
      <c r="E9" s="126">
        <v>162.13</v>
      </c>
      <c r="F9" s="126">
        <v>533.33000000000004</v>
      </c>
      <c r="G9" s="126">
        <v>41.31</v>
      </c>
      <c r="H9" s="127">
        <v>2693.84</v>
      </c>
    </row>
    <row r="10" spans="1:8" ht="11.25" customHeight="1" outlineLevel="1">
      <c r="A10" s="100"/>
      <c r="B10" s="125" t="s">
        <v>404</v>
      </c>
      <c r="C10" s="126">
        <v>198.22</v>
      </c>
      <c r="D10" s="126">
        <v>40.270000000000003</v>
      </c>
      <c r="E10" s="126">
        <v>171.24</v>
      </c>
      <c r="F10" s="126">
        <v>568.16999999999996</v>
      </c>
      <c r="G10" s="126">
        <v>98.22</v>
      </c>
      <c r="H10" s="127">
        <v>3035.71</v>
      </c>
    </row>
    <row r="11" spans="1:8" ht="11.25" customHeight="1" outlineLevel="1">
      <c r="A11" s="100"/>
      <c r="B11" s="125" t="s">
        <v>405</v>
      </c>
      <c r="C11" s="126">
        <v>282.95999999999998</v>
      </c>
      <c r="D11" s="126">
        <v>42.75</v>
      </c>
      <c r="E11" s="126">
        <v>182.96</v>
      </c>
      <c r="F11" s="126">
        <v>602.92999999999995</v>
      </c>
      <c r="G11" s="126">
        <v>182.96</v>
      </c>
      <c r="H11" s="127">
        <v>3417.39</v>
      </c>
    </row>
    <row r="12" spans="1:8" ht="11.25" customHeight="1" outlineLevel="1">
      <c r="A12" s="100"/>
      <c r="B12" s="125" t="s">
        <v>406</v>
      </c>
      <c r="C12" s="126">
        <v>403.73</v>
      </c>
      <c r="D12" s="126">
        <v>42.68</v>
      </c>
      <c r="E12" s="126">
        <v>185.71</v>
      </c>
      <c r="F12" s="126">
        <v>648.91999999999996</v>
      </c>
      <c r="G12" s="126">
        <v>303.73</v>
      </c>
      <c r="H12" s="127">
        <v>3828.49</v>
      </c>
    </row>
    <row r="13" spans="1:8" ht="11.25" customHeight="1" outlineLevel="1">
      <c r="A13" s="100"/>
      <c r="B13" s="125" t="s">
        <v>407</v>
      </c>
      <c r="C13" s="126">
        <v>581.49</v>
      </c>
      <c r="D13" s="126">
        <v>44.03</v>
      </c>
      <c r="E13" s="126">
        <v>193.36</v>
      </c>
      <c r="F13" s="126">
        <v>695.71</v>
      </c>
      <c r="G13" s="126">
        <v>481.49</v>
      </c>
      <c r="H13" s="127">
        <v>4331.1899999999996</v>
      </c>
    </row>
    <row r="14" spans="1:8" ht="11.25" customHeight="1" outlineLevel="1">
      <c r="A14" s="100"/>
      <c r="B14" s="125" t="s">
        <v>408</v>
      </c>
      <c r="C14" s="126">
        <v>857.29</v>
      </c>
      <c r="D14" s="126">
        <v>47.43</v>
      </c>
      <c r="E14" s="126">
        <v>202.97</v>
      </c>
      <c r="F14" s="126">
        <v>757.29</v>
      </c>
      <c r="G14" s="126">
        <v>757.29</v>
      </c>
      <c r="H14" s="127">
        <v>4922.6000000000004</v>
      </c>
    </row>
    <row r="15" spans="1:8" ht="11.25" customHeight="1" outlineLevel="1">
      <c r="A15" s="100"/>
      <c r="B15" s="125" t="s">
        <v>409</v>
      </c>
      <c r="C15" s="126">
        <v>915.93</v>
      </c>
      <c r="D15" s="126">
        <v>6.84</v>
      </c>
      <c r="E15" s="126">
        <v>126.87</v>
      </c>
      <c r="F15" s="126">
        <v>548.16999999999996</v>
      </c>
      <c r="G15" s="126">
        <v>815.93</v>
      </c>
      <c r="H15" s="127">
        <v>4005.08</v>
      </c>
    </row>
    <row r="16" spans="1:8" ht="11.25" customHeight="1" outlineLevel="1">
      <c r="A16" s="100"/>
      <c r="B16" s="125" t="s">
        <v>410</v>
      </c>
      <c r="C16" s="126">
        <v>932.97</v>
      </c>
      <c r="D16" s="126">
        <v>1.86</v>
      </c>
      <c r="E16" s="126">
        <v>60.44</v>
      </c>
      <c r="F16" s="126">
        <v>370.67</v>
      </c>
      <c r="G16" s="126">
        <v>832.97</v>
      </c>
      <c r="H16" s="127">
        <v>3044.89</v>
      </c>
    </row>
    <row r="17" spans="1:8" ht="11.25" customHeight="1" outlineLevel="1">
      <c r="A17" s="100"/>
      <c r="B17" s="125" t="s">
        <v>411</v>
      </c>
      <c r="C17" s="126">
        <v>947.24</v>
      </c>
      <c r="D17" s="126">
        <v>1.53</v>
      </c>
      <c r="E17" s="126">
        <v>10.49</v>
      </c>
      <c r="F17" s="126">
        <v>234.76</v>
      </c>
      <c r="G17" s="126">
        <v>847.24</v>
      </c>
      <c r="H17" s="127">
        <v>2253.15</v>
      </c>
    </row>
    <row r="18" spans="1:8" ht="11.25" customHeight="1" outlineLevel="1">
      <c r="A18" s="100"/>
      <c r="B18" s="125" t="s">
        <v>412</v>
      </c>
      <c r="C18" s="126">
        <v>972.06</v>
      </c>
      <c r="D18" s="126">
        <v>2.62</v>
      </c>
      <c r="E18" s="126">
        <v>6.13</v>
      </c>
      <c r="F18" s="126">
        <v>140.77000000000001</v>
      </c>
      <c r="G18" s="126">
        <v>872.06</v>
      </c>
      <c r="H18" s="127">
        <v>1703.17</v>
      </c>
    </row>
    <row r="19" spans="1:8" ht="11.25" customHeight="1" outlineLevel="1">
      <c r="A19" s="100"/>
      <c r="B19" s="125" t="s">
        <v>413</v>
      </c>
      <c r="C19" s="126">
        <v>999.37</v>
      </c>
      <c r="D19" s="126">
        <v>2.81</v>
      </c>
      <c r="E19" s="126">
        <v>7.12</v>
      </c>
      <c r="F19" s="126">
        <v>71.86</v>
      </c>
      <c r="G19" s="126">
        <v>899.37</v>
      </c>
      <c r="H19" s="127">
        <v>1267.54</v>
      </c>
    </row>
    <row r="20" spans="1:8" ht="11.25" customHeight="1" outlineLevel="1">
      <c r="A20" s="128"/>
      <c r="B20" s="125" t="s">
        <v>414</v>
      </c>
      <c r="C20" s="126">
        <v>1016.46</v>
      </c>
      <c r="D20" s="126">
        <v>1.71</v>
      </c>
      <c r="E20" s="126">
        <v>7.31</v>
      </c>
      <c r="F20" s="126">
        <v>18.57</v>
      </c>
      <c r="G20" s="126">
        <v>916.46</v>
      </c>
      <c r="H20" s="127">
        <v>916.46</v>
      </c>
    </row>
    <row r="21" spans="1:8" ht="6.95" customHeight="1" outlineLevel="1">
      <c r="A21" s="120"/>
      <c r="B21" s="120"/>
      <c r="C21" s="129"/>
      <c r="D21" s="130"/>
      <c r="E21" s="131"/>
      <c r="F21" s="131"/>
      <c r="G21" s="131"/>
      <c r="H21" s="132"/>
    </row>
    <row r="22" spans="1:8" ht="11.25" customHeight="1" outlineLevel="1">
      <c r="A22" s="122">
        <v>1995</v>
      </c>
      <c r="B22" s="125" t="s">
        <v>403</v>
      </c>
      <c r="C22" s="126">
        <v>1033.74</v>
      </c>
      <c r="D22" s="126">
        <v>1.7</v>
      </c>
      <c r="E22" s="126">
        <v>6.35</v>
      </c>
      <c r="F22" s="126">
        <v>12.86</v>
      </c>
      <c r="G22" s="126">
        <v>1.7</v>
      </c>
      <c r="H22" s="127">
        <v>631.54</v>
      </c>
    </row>
    <row r="23" spans="1:8" ht="11.25" customHeight="1" outlineLevel="1">
      <c r="A23" s="100"/>
      <c r="B23" s="125" t="s">
        <v>404</v>
      </c>
      <c r="C23" s="126">
        <v>1044.28</v>
      </c>
      <c r="D23" s="126">
        <v>1.02</v>
      </c>
      <c r="E23" s="126">
        <v>4.49</v>
      </c>
      <c r="F23" s="126">
        <v>11.93</v>
      </c>
      <c r="G23" s="126">
        <v>2.74</v>
      </c>
      <c r="H23" s="127">
        <v>426.83</v>
      </c>
    </row>
    <row r="24" spans="1:8" ht="11.25" customHeight="1" outlineLevel="1">
      <c r="A24" s="100"/>
      <c r="B24" s="125" t="s">
        <v>405</v>
      </c>
      <c r="C24" s="126">
        <v>1060.47</v>
      </c>
      <c r="D24" s="126">
        <v>1.55</v>
      </c>
      <c r="E24" s="126">
        <v>4.33</v>
      </c>
      <c r="F24" s="126">
        <v>11.95</v>
      </c>
      <c r="G24" s="126">
        <v>4.33</v>
      </c>
      <c r="H24" s="127">
        <v>274.77999999999997</v>
      </c>
    </row>
    <row r="25" spans="1:8" ht="11.25" customHeight="1" outlineLevel="1">
      <c r="A25" s="100"/>
      <c r="B25" s="125" t="s">
        <v>406</v>
      </c>
      <c r="C25" s="126">
        <v>1086.24</v>
      </c>
      <c r="D25" s="126">
        <v>2.4300000000000002</v>
      </c>
      <c r="E25" s="126">
        <v>5.08</v>
      </c>
      <c r="F25" s="126">
        <v>11.75</v>
      </c>
      <c r="G25" s="126">
        <v>6.87</v>
      </c>
      <c r="H25" s="127">
        <v>169.05</v>
      </c>
    </row>
    <row r="26" spans="1:8" ht="11.25" customHeight="1" outlineLevel="1">
      <c r="A26" s="100"/>
      <c r="B26" s="125" t="s">
        <v>407</v>
      </c>
      <c r="C26" s="126">
        <v>1115.24</v>
      </c>
      <c r="D26" s="126">
        <v>2.67</v>
      </c>
      <c r="E26" s="126">
        <v>6.8</v>
      </c>
      <c r="F26" s="126">
        <v>11.59</v>
      </c>
      <c r="G26" s="126">
        <v>9.7200000000000006</v>
      </c>
      <c r="H26" s="127">
        <v>91.79</v>
      </c>
    </row>
    <row r="27" spans="1:8" ht="11.25" customHeight="1" outlineLevel="1">
      <c r="A27" s="100"/>
      <c r="B27" s="125" t="s">
        <v>408</v>
      </c>
      <c r="C27" s="126">
        <v>1140.44</v>
      </c>
      <c r="D27" s="126">
        <v>2.2599999999999998</v>
      </c>
      <c r="E27" s="126">
        <v>7.54</v>
      </c>
      <c r="F27" s="126">
        <v>12.2</v>
      </c>
      <c r="G27" s="126">
        <v>12.2</v>
      </c>
      <c r="H27" s="127">
        <v>33.03</v>
      </c>
    </row>
    <row r="28" spans="1:8" ht="11.25" customHeight="1" outlineLevel="1">
      <c r="A28" s="100"/>
      <c r="B28" s="125" t="s">
        <v>409</v>
      </c>
      <c r="C28" s="126">
        <v>1167.3499999999999</v>
      </c>
      <c r="D28" s="126">
        <v>2.36</v>
      </c>
      <c r="E28" s="126">
        <v>7.47</v>
      </c>
      <c r="F28" s="126">
        <v>12.92</v>
      </c>
      <c r="G28" s="126">
        <v>14.84</v>
      </c>
      <c r="H28" s="127">
        <v>27.45</v>
      </c>
    </row>
    <row r="29" spans="1:8" ht="11.25" customHeight="1" outlineLevel="1">
      <c r="A29" s="100"/>
      <c r="B29" s="125" t="s">
        <v>410</v>
      </c>
      <c r="C29" s="126">
        <v>1178.9100000000001</v>
      </c>
      <c r="D29" s="126">
        <v>0.99</v>
      </c>
      <c r="E29" s="126">
        <v>5.71</v>
      </c>
      <c r="F29" s="126">
        <v>12.89</v>
      </c>
      <c r="G29" s="126">
        <v>15.98</v>
      </c>
      <c r="H29" s="127">
        <v>26.36</v>
      </c>
    </row>
    <row r="30" spans="1:8" ht="11.25" customHeight="1" outlineLevel="1">
      <c r="A30" s="100"/>
      <c r="B30" s="125" t="s">
        <v>411</v>
      </c>
      <c r="C30" s="126">
        <v>1190.58</v>
      </c>
      <c r="D30" s="126">
        <v>0.99</v>
      </c>
      <c r="E30" s="126">
        <v>4.4000000000000004</v>
      </c>
      <c r="F30" s="126">
        <v>12.27</v>
      </c>
      <c r="G30" s="126">
        <v>17.13</v>
      </c>
      <c r="H30" s="127">
        <v>25.69</v>
      </c>
    </row>
    <row r="31" spans="1:8" ht="11.25" customHeight="1" outlineLevel="1">
      <c r="A31" s="100"/>
      <c r="B31" s="125" t="s">
        <v>412</v>
      </c>
      <c r="C31" s="126">
        <v>1207.3699999999999</v>
      </c>
      <c r="D31" s="126">
        <v>1.41</v>
      </c>
      <c r="E31" s="126">
        <v>3.43</v>
      </c>
      <c r="F31" s="126">
        <v>11.15</v>
      </c>
      <c r="G31" s="126">
        <v>18.78</v>
      </c>
      <c r="H31" s="127">
        <v>24.21</v>
      </c>
    </row>
    <row r="32" spans="1:8" ht="11.25" customHeight="1" outlineLevel="1">
      <c r="A32" s="100"/>
      <c r="B32" s="125" t="s">
        <v>413</v>
      </c>
      <c r="C32" s="126">
        <v>1225.1199999999999</v>
      </c>
      <c r="D32" s="126">
        <v>1.47</v>
      </c>
      <c r="E32" s="126">
        <v>3.92</v>
      </c>
      <c r="F32" s="126">
        <v>9.85</v>
      </c>
      <c r="G32" s="126">
        <v>20.53</v>
      </c>
      <c r="H32" s="127">
        <v>22.59</v>
      </c>
    </row>
    <row r="33" spans="1:8" ht="11.25" customHeight="1" outlineLevel="1">
      <c r="A33" s="128"/>
      <c r="B33" s="133" t="s">
        <v>414</v>
      </c>
      <c r="C33" s="134">
        <v>1244.23</v>
      </c>
      <c r="D33" s="134">
        <v>1.56</v>
      </c>
      <c r="E33" s="134">
        <v>4.51</v>
      </c>
      <c r="F33" s="134">
        <v>9.1</v>
      </c>
      <c r="G33" s="134">
        <v>22.41</v>
      </c>
      <c r="H33" s="135">
        <v>22.41</v>
      </c>
    </row>
    <row r="34" spans="1:8" ht="6.95" customHeight="1" outlineLevel="1">
      <c r="A34" s="120"/>
      <c r="B34" s="120"/>
      <c r="C34" s="129"/>
      <c r="D34" s="130"/>
      <c r="E34" s="131"/>
      <c r="F34" s="131"/>
      <c r="G34" s="131"/>
      <c r="H34" s="132"/>
    </row>
    <row r="35" spans="1:8" ht="11.25" customHeight="1" outlineLevel="1">
      <c r="A35" s="122">
        <v>1996</v>
      </c>
      <c r="B35" s="125" t="s">
        <v>403</v>
      </c>
      <c r="C35" s="126">
        <v>1260.9000000000001</v>
      </c>
      <c r="D35" s="136">
        <v>1.34</v>
      </c>
      <c r="E35" s="126">
        <v>4.43</v>
      </c>
      <c r="F35" s="136">
        <v>8.01</v>
      </c>
      <c r="G35" s="136">
        <v>1.34</v>
      </c>
      <c r="H35" s="127">
        <v>21.97</v>
      </c>
    </row>
    <row r="36" spans="1:8" ht="11.25" customHeight="1" outlineLevel="1">
      <c r="A36" s="100"/>
      <c r="B36" s="125" t="s">
        <v>404</v>
      </c>
      <c r="C36" s="126">
        <v>1273.8900000000001</v>
      </c>
      <c r="D36" s="136">
        <v>1.03</v>
      </c>
      <c r="E36" s="126">
        <v>3.98</v>
      </c>
      <c r="F36" s="136">
        <v>8.06</v>
      </c>
      <c r="G36" s="136">
        <v>2.38</v>
      </c>
      <c r="H36" s="127">
        <v>21.99</v>
      </c>
    </row>
    <row r="37" spans="1:8" ht="11.25" customHeight="1" outlineLevel="1">
      <c r="A37" s="100"/>
      <c r="B37" s="125" t="s">
        <v>405</v>
      </c>
      <c r="C37" s="126">
        <v>1278.3499999999999</v>
      </c>
      <c r="D37" s="136">
        <v>0.35</v>
      </c>
      <c r="E37" s="126">
        <v>2.74</v>
      </c>
      <c r="F37" s="136">
        <v>7.37</v>
      </c>
      <c r="G37" s="136">
        <v>2.74</v>
      </c>
      <c r="H37" s="127">
        <v>20.55</v>
      </c>
    </row>
    <row r="38" spans="1:8" ht="11.25" customHeight="1" outlineLevel="1">
      <c r="A38" s="100"/>
      <c r="B38" s="125" t="s">
        <v>406</v>
      </c>
      <c r="C38" s="126">
        <v>1294.46</v>
      </c>
      <c r="D38" s="136">
        <v>1.26</v>
      </c>
      <c r="E38" s="126">
        <v>2.66</v>
      </c>
      <c r="F38" s="136">
        <v>7.21</v>
      </c>
      <c r="G38" s="136">
        <v>4.04</v>
      </c>
      <c r="H38" s="127">
        <v>19.170000000000002</v>
      </c>
    </row>
    <row r="39" spans="1:8" ht="11.25" customHeight="1" outlineLevel="1">
      <c r="A39" s="100"/>
      <c r="B39" s="125" t="s">
        <v>407</v>
      </c>
      <c r="C39" s="126">
        <v>1310.25</v>
      </c>
      <c r="D39" s="136">
        <v>1.22</v>
      </c>
      <c r="E39" s="126">
        <v>2.85</v>
      </c>
      <c r="F39" s="126">
        <v>6.95</v>
      </c>
      <c r="G39" s="126">
        <v>5.31</v>
      </c>
      <c r="H39" s="127">
        <v>17.489999999999998</v>
      </c>
    </row>
    <row r="40" spans="1:8" ht="11.25" customHeight="1" outlineLevel="1">
      <c r="A40" s="100"/>
      <c r="B40" s="125" t="s">
        <v>408</v>
      </c>
      <c r="C40" s="126">
        <v>1325.84</v>
      </c>
      <c r="D40" s="136">
        <v>1.19</v>
      </c>
      <c r="E40" s="126">
        <v>3.71</v>
      </c>
      <c r="F40" s="126">
        <v>6.56</v>
      </c>
      <c r="G40" s="126">
        <v>6.56</v>
      </c>
      <c r="H40" s="127">
        <v>16.260000000000002</v>
      </c>
    </row>
    <row r="41" spans="1:8" ht="11.25" customHeight="1" outlineLevel="1">
      <c r="A41" s="100"/>
      <c r="B41" s="125" t="s">
        <v>409</v>
      </c>
      <c r="C41" s="126">
        <v>1340.56</v>
      </c>
      <c r="D41" s="136">
        <v>1.1100000000000001</v>
      </c>
      <c r="E41" s="126">
        <v>3.56</v>
      </c>
      <c r="F41" s="126">
        <v>6.32</v>
      </c>
      <c r="G41" s="126">
        <v>7.74</v>
      </c>
      <c r="H41" s="127">
        <v>14.84</v>
      </c>
    </row>
    <row r="42" spans="1:8" ht="11.25" customHeight="1" outlineLevel="1">
      <c r="A42" s="100"/>
      <c r="B42" s="125" t="s">
        <v>410</v>
      </c>
      <c r="C42" s="126">
        <v>1346.46</v>
      </c>
      <c r="D42" s="136">
        <v>0.44</v>
      </c>
      <c r="E42" s="126">
        <v>2.76</v>
      </c>
      <c r="F42" s="126">
        <v>5.7</v>
      </c>
      <c r="G42" s="126">
        <v>8.2200000000000006</v>
      </c>
      <c r="H42" s="127">
        <v>14.21</v>
      </c>
    </row>
    <row r="43" spans="1:8" ht="11.25" customHeight="1" outlineLevel="1">
      <c r="A43" s="100"/>
      <c r="B43" s="125" t="s">
        <v>411</v>
      </c>
      <c r="C43" s="126">
        <v>1348.48</v>
      </c>
      <c r="D43" s="136">
        <v>0.15</v>
      </c>
      <c r="E43" s="126">
        <v>1.71</v>
      </c>
      <c r="F43" s="126">
        <v>5.49</v>
      </c>
      <c r="G43" s="126">
        <v>8.3800000000000008</v>
      </c>
      <c r="H43" s="127">
        <v>13.26</v>
      </c>
    </row>
    <row r="44" spans="1:8" ht="11.25" customHeight="1" outlineLevel="1">
      <c r="A44" s="100"/>
      <c r="B44" s="125" t="s">
        <v>412</v>
      </c>
      <c r="C44" s="126">
        <v>1352.53</v>
      </c>
      <c r="D44" s="126">
        <v>0.3</v>
      </c>
      <c r="E44" s="126">
        <v>0.89</v>
      </c>
      <c r="F44" s="126">
        <v>4.49</v>
      </c>
      <c r="G44" s="126">
        <v>8.6999999999999993</v>
      </c>
      <c r="H44" s="127">
        <v>12.02</v>
      </c>
    </row>
    <row r="45" spans="1:8" ht="11.25" customHeight="1" outlineLevel="1">
      <c r="A45" s="100"/>
      <c r="B45" s="125" t="s">
        <v>413</v>
      </c>
      <c r="C45" s="126">
        <v>1356.86</v>
      </c>
      <c r="D45" s="136">
        <v>0.32</v>
      </c>
      <c r="E45" s="126">
        <v>0.77</v>
      </c>
      <c r="F45" s="136">
        <v>3.56</v>
      </c>
      <c r="G45" s="136">
        <v>9.0500000000000007</v>
      </c>
      <c r="H45" s="127">
        <v>10.75</v>
      </c>
    </row>
    <row r="46" spans="1:8" ht="11.25" customHeight="1" outlineLevel="1">
      <c r="A46" s="128"/>
      <c r="B46" s="133" t="s">
        <v>414</v>
      </c>
      <c r="C46" s="134">
        <v>1363.24</v>
      </c>
      <c r="D46" s="137">
        <v>0.47</v>
      </c>
      <c r="E46" s="134">
        <v>1.0900000000000001</v>
      </c>
      <c r="F46" s="134">
        <v>2.82</v>
      </c>
      <c r="G46" s="134">
        <v>9.56</v>
      </c>
      <c r="H46" s="135">
        <v>9.56</v>
      </c>
    </row>
    <row r="47" spans="1:8" ht="6.95" customHeight="1" outlineLevel="1">
      <c r="A47" s="120"/>
      <c r="B47" s="120"/>
      <c r="C47" s="129"/>
      <c r="D47" s="130"/>
      <c r="E47" s="131"/>
      <c r="F47" s="131"/>
      <c r="G47" s="131"/>
      <c r="H47" s="132"/>
    </row>
    <row r="48" spans="1:8" ht="11.25" customHeight="1" outlineLevel="1">
      <c r="A48" s="122">
        <v>1997</v>
      </c>
      <c r="B48" s="125" t="s">
        <v>403</v>
      </c>
      <c r="C48" s="126">
        <v>1379.33</v>
      </c>
      <c r="D48" s="136">
        <v>1.18</v>
      </c>
      <c r="E48" s="126">
        <v>1.98</v>
      </c>
      <c r="F48" s="126">
        <v>2.89</v>
      </c>
      <c r="G48" s="126">
        <v>1.18</v>
      </c>
      <c r="H48" s="127">
        <v>9.39</v>
      </c>
    </row>
    <row r="49" spans="1:8" ht="11.25" customHeight="1" outlineLevel="1">
      <c r="A49" s="100"/>
      <c r="B49" s="125" t="s">
        <v>404</v>
      </c>
      <c r="C49" s="126">
        <v>1386.23</v>
      </c>
      <c r="D49" s="126">
        <v>0.5</v>
      </c>
      <c r="E49" s="126">
        <v>2.16</v>
      </c>
      <c r="F49" s="126">
        <v>2.95</v>
      </c>
      <c r="G49" s="126">
        <v>1.69</v>
      </c>
      <c r="H49" s="127">
        <v>8.82</v>
      </c>
    </row>
    <row r="50" spans="1:8" ht="11.25" customHeight="1" outlineLevel="1">
      <c r="A50" s="100"/>
      <c r="B50" s="125" t="s">
        <v>405</v>
      </c>
      <c r="C50" s="126">
        <v>1393.3</v>
      </c>
      <c r="D50" s="136">
        <v>0.51</v>
      </c>
      <c r="E50" s="126">
        <v>2.21</v>
      </c>
      <c r="F50" s="126">
        <v>3.32</v>
      </c>
      <c r="G50" s="126">
        <v>2.21</v>
      </c>
      <c r="H50" s="127">
        <v>8.99</v>
      </c>
    </row>
    <row r="51" spans="1:8" ht="11.25" customHeight="1" outlineLevel="1">
      <c r="A51" s="100"/>
      <c r="B51" s="125" t="s">
        <v>406</v>
      </c>
      <c r="C51" s="126">
        <v>1405.56</v>
      </c>
      <c r="D51" s="136">
        <v>0.88</v>
      </c>
      <c r="E51" s="126">
        <v>1.9</v>
      </c>
      <c r="F51" s="126">
        <v>3.92</v>
      </c>
      <c r="G51" s="126">
        <v>3.1</v>
      </c>
      <c r="H51" s="127">
        <v>8.58</v>
      </c>
    </row>
    <row r="52" spans="1:8" ht="11.25" customHeight="1" outlineLevel="1">
      <c r="A52" s="100"/>
      <c r="B52" s="125" t="s">
        <v>407</v>
      </c>
      <c r="C52" s="126">
        <v>1411.32</v>
      </c>
      <c r="D52" s="136">
        <v>0.41</v>
      </c>
      <c r="E52" s="126">
        <v>1.81</v>
      </c>
      <c r="F52" s="126">
        <v>4.01</v>
      </c>
      <c r="G52" s="126">
        <v>3.53</v>
      </c>
      <c r="H52" s="127">
        <v>7.71</v>
      </c>
    </row>
    <row r="53" spans="1:8" ht="11.25" customHeight="1" outlineLevel="1">
      <c r="A53" s="100"/>
      <c r="B53" s="125" t="s">
        <v>408</v>
      </c>
      <c r="C53" s="126">
        <v>1418.94</v>
      </c>
      <c r="D53" s="136">
        <v>0.54</v>
      </c>
      <c r="E53" s="126">
        <v>1.84</v>
      </c>
      <c r="F53" s="126">
        <v>4.09</v>
      </c>
      <c r="G53" s="126">
        <v>4.09</v>
      </c>
      <c r="H53" s="127">
        <v>7.02</v>
      </c>
    </row>
    <row r="54" spans="1:8" ht="11.25" customHeight="1" outlineLevel="1">
      <c r="A54" s="100"/>
      <c r="B54" s="125" t="s">
        <v>409</v>
      </c>
      <c r="C54" s="126">
        <v>1422.06</v>
      </c>
      <c r="D54" s="136">
        <v>0.22</v>
      </c>
      <c r="E54" s="126">
        <v>1.17</v>
      </c>
      <c r="F54" s="126">
        <v>3.1</v>
      </c>
      <c r="G54" s="126">
        <v>4.3099999999999996</v>
      </c>
      <c r="H54" s="127">
        <v>6.08</v>
      </c>
    </row>
    <row r="55" spans="1:8" ht="11.25" customHeight="1" outlineLevel="1">
      <c r="A55" s="100"/>
      <c r="B55" s="125" t="s">
        <v>410</v>
      </c>
      <c r="C55" s="126">
        <v>1421.78</v>
      </c>
      <c r="D55" s="136">
        <v>-0.02</v>
      </c>
      <c r="E55" s="126">
        <v>0.74</v>
      </c>
      <c r="F55" s="126">
        <v>2.56</v>
      </c>
      <c r="G55" s="126">
        <v>4.29</v>
      </c>
      <c r="H55" s="127">
        <v>5.59</v>
      </c>
    </row>
    <row r="56" spans="1:8" ht="11.25" customHeight="1" outlineLevel="1">
      <c r="A56" s="100"/>
      <c r="B56" s="125" t="s">
        <v>411</v>
      </c>
      <c r="C56" s="126">
        <v>1422.63</v>
      </c>
      <c r="D56" s="136">
        <v>0.06</v>
      </c>
      <c r="E56" s="126">
        <v>0.26</v>
      </c>
      <c r="F56" s="126">
        <v>2.11</v>
      </c>
      <c r="G56" s="126">
        <v>4.3600000000000003</v>
      </c>
      <c r="H56" s="127">
        <v>5.5</v>
      </c>
    </row>
    <row r="57" spans="1:8" ht="11.25" customHeight="1" outlineLevel="1">
      <c r="A57" s="100"/>
      <c r="B57" s="125" t="s">
        <v>412</v>
      </c>
      <c r="C57" s="126">
        <v>1425.9</v>
      </c>
      <c r="D57" s="126">
        <v>0.23</v>
      </c>
      <c r="E57" s="126">
        <v>0.27</v>
      </c>
      <c r="F57" s="126">
        <v>1.45</v>
      </c>
      <c r="G57" s="126">
        <v>4.5999999999999996</v>
      </c>
      <c r="H57" s="127">
        <v>5.42</v>
      </c>
    </row>
    <row r="58" spans="1:8" ht="11.25" customHeight="1" outlineLevel="1">
      <c r="A58" s="100"/>
      <c r="B58" s="125" t="s">
        <v>413</v>
      </c>
      <c r="C58" s="126">
        <v>1428.32</v>
      </c>
      <c r="D58" s="136">
        <v>0.17</v>
      </c>
      <c r="E58" s="126">
        <v>0.46</v>
      </c>
      <c r="F58" s="126">
        <v>1.2</v>
      </c>
      <c r="G58" s="126">
        <v>4.7699999999999996</v>
      </c>
      <c r="H58" s="127">
        <v>5.27</v>
      </c>
    </row>
    <row r="59" spans="1:8" ht="11.25" customHeight="1" outlineLevel="1">
      <c r="A59" s="128"/>
      <c r="B59" s="133" t="s">
        <v>414</v>
      </c>
      <c r="C59" s="134">
        <v>1434.46</v>
      </c>
      <c r="D59" s="137">
        <v>0.43</v>
      </c>
      <c r="E59" s="134">
        <v>0.83</v>
      </c>
      <c r="F59" s="134">
        <v>1.0900000000000001</v>
      </c>
      <c r="G59" s="134">
        <v>5.22</v>
      </c>
      <c r="H59" s="135">
        <v>5.22</v>
      </c>
    </row>
    <row r="60" spans="1:8" ht="6.95" customHeight="1" outlineLevel="1">
      <c r="A60" s="120"/>
      <c r="B60" s="120"/>
      <c r="C60" s="129"/>
      <c r="D60" s="130"/>
      <c r="E60" s="131"/>
      <c r="F60" s="131"/>
      <c r="G60" s="131"/>
      <c r="H60" s="132"/>
    </row>
    <row r="61" spans="1:8" ht="11.25" customHeight="1" outlineLevel="1">
      <c r="A61" s="122">
        <v>1998</v>
      </c>
      <c r="B61" s="125" t="s">
        <v>403</v>
      </c>
      <c r="C61" s="126">
        <v>1444.64</v>
      </c>
      <c r="D61" s="126">
        <v>0.71</v>
      </c>
      <c r="E61" s="126">
        <v>1.31</v>
      </c>
      <c r="F61" s="126">
        <v>1.59</v>
      </c>
      <c r="G61" s="126">
        <v>0.71</v>
      </c>
      <c r="H61" s="127">
        <v>4.7300000000000004</v>
      </c>
    </row>
    <row r="62" spans="1:8" ht="11.25" customHeight="1" outlineLevel="1">
      <c r="A62" s="100"/>
      <c r="B62" s="125" t="s">
        <v>404</v>
      </c>
      <c r="C62" s="126">
        <v>1451.29</v>
      </c>
      <c r="D62" s="126">
        <v>0.46</v>
      </c>
      <c r="E62" s="126">
        <v>1.61</v>
      </c>
      <c r="F62" s="126">
        <v>2.08</v>
      </c>
      <c r="G62" s="126">
        <v>1.17</v>
      </c>
      <c r="H62" s="127">
        <v>4.6900000000000004</v>
      </c>
    </row>
    <row r="63" spans="1:8" ht="11.25" customHeight="1" outlineLevel="1">
      <c r="A63" s="100"/>
      <c r="B63" s="125" t="s">
        <v>405</v>
      </c>
      <c r="C63" s="126">
        <v>1456.22</v>
      </c>
      <c r="D63" s="126">
        <v>0.34</v>
      </c>
      <c r="E63" s="126">
        <v>1.52</v>
      </c>
      <c r="F63" s="126">
        <v>2.36</v>
      </c>
      <c r="G63" s="126">
        <v>1.52</v>
      </c>
      <c r="H63" s="127">
        <v>4.5199999999999996</v>
      </c>
    </row>
    <row r="64" spans="1:8" ht="11.25" customHeight="1" outlineLevel="1">
      <c r="A64" s="100"/>
      <c r="B64" s="125" t="s">
        <v>406</v>
      </c>
      <c r="C64" s="126">
        <v>1459.71</v>
      </c>
      <c r="D64" s="126">
        <v>0.24</v>
      </c>
      <c r="E64" s="126">
        <v>1.04</v>
      </c>
      <c r="F64" s="126">
        <v>2.37</v>
      </c>
      <c r="G64" s="126">
        <v>1.76</v>
      </c>
      <c r="H64" s="127">
        <v>3.85</v>
      </c>
    </row>
    <row r="65" spans="1:8" ht="11.25" customHeight="1" outlineLevel="1">
      <c r="A65" s="100"/>
      <c r="B65" s="125" t="s">
        <v>407</v>
      </c>
      <c r="C65" s="126">
        <v>1467.01</v>
      </c>
      <c r="D65" s="126">
        <v>0.5</v>
      </c>
      <c r="E65" s="126">
        <v>1.08</v>
      </c>
      <c r="F65" s="126">
        <v>2.71</v>
      </c>
      <c r="G65" s="126">
        <v>2.27</v>
      </c>
      <c r="H65" s="127">
        <v>3.95</v>
      </c>
    </row>
    <row r="66" spans="1:8" ht="11.25" customHeight="1" outlineLevel="1">
      <c r="A66" s="100"/>
      <c r="B66" s="125" t="s">
        <v>408</v>
      </c>
      <c r="C66" s="126">
        <v>1467.3</v>
      </c>
      <c r="D66" s="126">
        <v>0.02</v>
      </c>
      <c r="E66" s="126">
        <v>0.76</v>
      </c>
      <c r="F66" s="126">
        <v>2.29</v>
      </c>
      <c r="G66" s="126">
        <v>2.29</v>
      </c>
      <c r="H66" s="127">
        <v>3.41</v>
      </c>
    </row>
    <row r="67" spans="1:8" ht="11.25" customHeight="1" outlineLevel="1">
      <c r="A67" s="100"/>
      <c r="B67" s="125" t="s">
        <v>409</v>
      </c>
      <c r="C67" s="126">
        <v>1465.54</v>
      </c>
      <c r="D67" s="126">
        <v>-0.12</v>
      </c>
      <c r="E67" s="126">
        <v>0.4</v>
      </c>
      <c r="F67" s="126">
        <v>1.45</v>
      </c>
      <c r="G67" s="126">
        <v>2.17</v>
      </c>
      <c r="H67" s="127">
        <v>3.06</v>
      </c>
    </row>
    <row r="68" spans="1:8" ht="11.25" customHeight="1" outlineLevel="1">
      <c r="A68" s="100"/>
      <c r="B68" s="125" t="s">
        <v>410</v>
      </c>
      <c r="C68" s="126">
        <v>1458.07</v>
      </c>
      <c r="D68" s="126">
        <v>-0.51</v>
      </c>
      <c r="E68" s="126">
        <v>-0.61</v>
      </c>
      <c r="F68" s="126">
        <v>0.47</v>
      </c>
      <c r="G68" s="126">
        <v>1.65</v>
      </c>
      <c r="H68" s="127">
        <v>2.5499999999999998</v>
      </c>
    </row>
    <row r="69" spans="1:8" ht="11.25" customHeight="1" outlineLevel="1">
      <c r="A69" s="128"/>
      <c r="B69" s="133" t="s">
        <v>411</v>
      </c>
      <c r="C69" s="134">
        <v>1454.86</v>
      </c>
      <c r="D69" s="134">
        <v>-0.22</v>
      </c>
      <c r="E69" s="134">
        <v>-0.85</v>
      </c>
      <c r="F69" s="134">
        <v>-0.09</v>
      </c>
      <c r="G69" s="126">
        <v>1.42</v>
      </c>
      <c r="H69" s="127">
        <v>2.27</v>
      </c>
    </row>
    <row r="70" spans="1:8" ht="11.25" customHeight="1" outlineLevel="1">
      <c r="A70" s="128"/>
      <c r="B70" s="133" t="s">
        <v>412</v>
      </c>
      <c r="C70" s="134">
        <v>1455.15</v>
      </c>
      <c r="D70" s="134">
        <v>0.02</v>
      </c>
      <c r="E70" s="134">
        <v>-0.71</v>
      </c>
      <c r="F70" s="134">
        <v>-0.31</v>
      </c>
      <c r="G70" s="126">
        <v>1.44</v>
      </c>
      <c r="H70" s="127">
        <v>2.0499999999999998</v>
      </c>
    </row>
    <row r="71" spans="1:8" ht="11.25" customHeight="1" outlineLevel="1">
      <c r="A71" s="100"/>
      <c r="B71" s="125" t="s">
        <v>413</v>
      </c>
      <c r="C71" s="126">
        <v>1453.4</v>
      </c>
      <c r="D71" s="138">
        <v>-0.12</v>
      </c>
      <c r="E71" s="134">
        <v>-0.32</v>
      </c>
      <c r="F71" s="134">
        <v>-0.93</v>
      </c>
      <c r="G71" s="126">
        <v>1.32</v>
      </c>
      <c r="H71" s="127">
        <v>1.76</v>
      </c>
    </row>
    <row r="72" spans="1:8" ht="11.25" customHeight="1" outlineLevel="1" thickBot="1">
      <c r="A72" s="168"/>
      <c r="B72" s="169" t="s">
        <v>414</v>
      </c>
      <c r="C72" s="162">
        <v>1458.2</v>
      </c>
      <c r="D72" s="162">
        <v>0.33</v>
      </c>
      <c r="E72" s="162">
        <v>0.23</v>
      </c>
      <c r="F72" s="162">
        <v>-0.62</v>
      </c>
      <c r="G72" s="162">
        <v>1.65</v>
      </c>
      <c r="H72" s="167">
        <v>1.65</v>
      </c>
    </row>
    <row r="73" spans="1:8" ht="6.95" customHeight="1" outlineLevel="1" thickTop="1">
      <c r="B73" s="139"/>
      <c r="C73" s="140"/>
      <c r="D73" s="140"/>
      <c r="E73" s="140"/>
      <c r="F73" s="140"/>
      <c r="G73" s="140"/>
      <c r="H73" s="135"/>
    </row>
    <row r="74" spans="1:8" s="17" customFormat="1" ht="6.95" customHeight="1" outlineLevel="1">
      <c r="A74" s="240" t="s">
        <v>415</v>
      </c>
      <c r="B74" s="240"/>
      <c r="C74" s="240"/>
      <c r="D74" s="240"/>
      <c r="E74" s="240"/>
      <c r="F74" s="240"/>
      <c r="G74" s="240"/>
      <c r="H74" s="240"/>
    </row>
    <row r="75" spans="1:8" s="17" customFormat="1" ht="16.5" customHeight="1" outlineLevel="1">
      <c r="A75" s="237" t="s">
        <v>393</v>
      </c>
      <c r="B75" s="237"/>
      <c r="C75" s="237"/>
      <c r="D75" s="237"/>
      <c r="E75" s="237"/>
      <c r="F75" s="237"/>
      <c r="G75" s="237"/>
      <c r="H75" s="237"/>
    </row>
    <row r="76" spans="1:8" ht="11.1" outlineLevel="1" thickBot="1">
      <c r="A76" s="101"/>
      <c r="B76" s="101"/>
      <c r="C76" s="102"/>
      <c r="D76" s="101"/>
      <c r="E76" s="101"/>
      <c r="F76" s="101"/>
      <c r="G76" s="101"/>
      <c r="H76" s="103" t="s">
        <v>416</v>
      </c>
    </row>
    <row r="77" spans="1:8" s="18" customFormat="1" ht="14.1" outlineLevel="1" thickTop="1">
      <c r="A77" s="104"/>
      <c r="B77" s="104"/>
      <c r="C77" s="105"/>
      <c r="D77" s="106"/>
      <c r="E77" s="107"/>
      <c r="F77" s="107" t="s">
        <v>395</v>
      </c>
      <c r="G77" s="107"/>
      <c r="H77" s="108"/>
    </row>
    <row r="78" spans="1:8" s="18" customFormat="1" ht="13.5" outlineLevel="1">
      <c r="A78" s="109" t="s">
        <v>396</v>
      </c>
      <c r="B78" s="110" t="s">
        <v>397</v>
      </c>
      <c r="C78" s="111" t="s">
        <v>398</v>
      </c>
      <c r="D78" s="238" t="s">
        <v>399</v>
      </c>
      <c r="E78" s="238"/>
      <c r="F78" s="238"/>
      <c r="G78" s="238"/>
      <c r="H78" s="238"/>
    </row>
    <row r="79" spans="1:8" s="18" customFormat="1" ht="13.5" customHeight="1" outlineLevel="1">
      <c r="A79" s="109"/>
      <c r="B79" s="110"/>
      <c r="C79" s="112" t="s">
        <v>400</v>
      </c>
      <c r="D79" s="113" t="s">
        <v>401</v>
      </c>
      <c r="E79" s="113">
        <v>3</v>
      </c>
      <c r="F79" s="113">
        <v>6</v>
      </c>
      <c r="G79" s="113" t="s">
        <v>401</v>
      </c>
      <c r="H79" s="114">
        <v>12</v>
      </c>
    </row>
    <row r="80" spans="1:8" s="18" customFormat="1" ht="14.25" customHeight="1" outlineLevel="1" thickBot="1">
      <c r="A80" s="115"/>
      <c r="B80" s="115"/>
      <c r="C80" s="116"/>
      <c r="D80" s="117" t="s">
        <v>397</v>
      </c>
      <c r="E80" s="118" t="s">
        <v>402</v>
      </c>
      <c r="F80" s="118" t="s">
        <v>402</v>
      </c>
      <c r="G80" s="118" t="s">
        <v>396</v>
      </c>
      <c r="H80" s="119" t="s">
        <v>402</v>
      </c>
    </row>
    <row r="81" spans="1:8" ht="6.95" customHeight="1" outlineLevel="1">
      <c r="A81" s="120"/>
      <c r="B81" s="120"/>
      <c r="C81" s="121"/>
      <c r="D81" s="122"/>
      <c r="E81" s="123"/>
      <c r="F81" s="123"/>
      <c r="G81" s="123"/>
      <c r="H81" s="124"/>
    </row>
    <row r="82" spans="1:8" ht="11.25" customHeight="1" outlineLevel="1">
      <c r="A82" s="122">
        <v>1999</v>
      </c>
      <c r="B82" s="125" t="s">
        <v>403</v>
      </c>
      <c r="C82" s="126">
        <v>1468.41</v>
      </c>
      <c r="D82" s="138">
        <v>0.7</v>
      </c>
      <c r="E82" s="134">
        <v>0.91</v>
      </c>
      <c r="F82" s="134">
        <v>0.2</v>
      </c>
      <c r="G82" s="134">
        <v>0.7</v>
      </c>
      <c r="H82" s="135">
        <v>1.65</v>
      </c>
    </row>
    <row r="83" spans="1:8" ht="11.25" customHeight="1" outlineLevel="1">
      <c r="A83" s="100"/>
      <c r="B83" s="125" t="s">
        <v>404</v>
      </c>
      <c r="C83" s="126">
        <v>1483.83</v>
      </c>
      <c r="D83" s="126">
        <v>1.05</v>
      </c>
      <c r="E83" s="126">
        <v>2.09</v>
      </c>
      <c r="F83" s="126">
        <v>1.77</v>
      </c>
      <c r="G83" s="126">
        <v>1.76</v>
      </c>
      <c r="H83" s="127">
        <v>2.2400000000000002</v>
      </c>
    </row>
    <row r="84" spans="1:8" ht="11.25" customHeight="1" outlineLevel="1">
      <c r="A84" s="100"/>
      <c r="B84" s="125" t="s">
        <v>405</v>
      </c>
      <c r="C84" s="126">
        <v>1500.15</v>
      </c>
      <c r="D84" s="126">
        <v>1.1000000000000001</v>
      </c>
      <c r="E84" s="126">
        <v>2.88</v>
      </c>
      <c r="F84" s="126">
        <v>3.11</v>
      </c>
      <c r="G84" s="126">
        <v>2.88</v>
      </c>
      <c r="H84" s="127">
        <v>3.02</v>
      </c>
    </row>
    <row r="85" spans="1:8" ht="11.25" customHeight="1" outlineLevel="1">
      <c r="A85" s="100"/>
      <c r="B85" s="125" t="s">
        <v>406</v>
      </c>
      <c r="C85" s="126">
        <v>1508.55</v>
      </c>
      <c r="D85" s="126">
        <v>0.56000000000000005</v>
      </c>
      <c r="E85" s="126">
        <v>2.73</v>
      </c>
      <c r="F85" s="126">
        <v>3.67</v>
      </c>
      <c r="G85" s="126">
        <v>3.45</v>
      </c>
      <c r="H85" s="127">
        <v>3.35</v>
      </c>
    </row>
    <row r="86" spans="1:8" ht="11.25" customHeight="1" outlineLevel="1">
      <c r="A86" s="100"/>
      <c r="B86" s="125" t="s">
        <v>407</v>
      </c>
      <c r="C86" s="126">
        <v>1513.08</v>
      </c>
      <c r="D86" s="126">
        <v>0.3</v>
      </c>
      <c r="E86" s="126">
        <v>1.97</v>
      </c>
      <c r="F86" s="126">
        <v>4.1100000000000003</v>
      </c>
      <c r="G86" s="126">
        <v>3.76</v>
      </c>
      <c r="H86" s="127">
        <v>3.14</v>
      </c>
    </row>
    <row r="87" spans="1:8" ht="11.25" customHeight="1" outlineLevel="1">
      <c r="A87" s="100"/>
      <c r="B87" s="125" t="s">
        <v>408</v>
      </c>
      <c r="C87" s="126">
        <v>1515.95</v>
      </c>
      <c r="D87" s="126">
        <v>0.19</v>
      </c>
      <c r="E87" s="126">
        <v>1.05</v>
      </c>
      <c r="F87" s="126">
        <v>3.96</v>
      </c>
      <c r="G87" s="126">
        <v>3.96</v>
      </c>
      <c r="H87" s="127">
        <v>3.32</v>
      </c>
    </row>
    <row r="88" spans="1:8" ht="11.25" customHeight="1" outlineLevel="1">
      <c r="A88" s="100"/>
      <c r="B88" s="125" t="s">
        <v>409</v>
      </c>
      <c r="C88" s="126">
        <v>1532.47</v>
      </c>
      <c r="D88" s="138">
        <v>1.0900000000000001</v>
      </c>
      <c r="E88" s="134">
        <v>1.59</v>
      </c>
      <c r="F88" s="134">
        <v>4.3600000000000003</v>
      </c>
      <c r="G88" s="134">
        <v>5.09</v>
      </c>
      <c r="H88" s="135">
        <v>4.57</v>
      </c>
    </row>
    <row r="89" spans="1:8" ht="11.25" customHeight="1" outlineLevel="1">
      <c r="A89" s="100"/>
      <c r="B89" s="125" t="s">
        <v>410</v>
      </c>
      <c r="C89" s="126">
        <v>1541.05</v>
      </c>
      <c r="D89" s="126">
        <v>0.56000000000000005</v>
      </c>
      <c r="E89" s="126">
        <v>1.85</v>
      </c>
      <c r="F89" s="126">
        <v>3.86</v>
      </c>
      <c r="G89" s="126">
        <v>5.68</v>
      </c>
      <c r="H89" s="127">
        <v>5.69</v>
      </c>
    </row>
    <row r="90" spans="1:8" ht="11.25" customHeight="1" outlineLevel="1">
      <c r="A90" s="100"/>
      <c r="B90" s="141" t="s">
        <v>411</v>
      </c>
      <c r="C90" s="134">
        <v>1545.83</v>
      </c>
      <c r="D90" s="134">
        <v>0.31</v>
      </c>
      <c r="E90" s="134">
        <v>1.97</v>
      </c>
      <c r="F90" s="134">
        <v>3.05</v>
      </c>
      <c r="G90" s="134">
        <v>6.01</v>
      </c>
      <c r="H90" s="135">
        <v>6.25</v>
      </c>
    </row>
    <row r="91" spans="1:8" ht="11.25" customHeight="1" outlineLevel="1">
      <c r="A91" s="100"/>
      <c r="B91" s="125" t="s">
        <v>412</v>
      </c>
      <c r="C91" s="126">
        <v>1564.23</v>
      </c>
      <c r="D91" s="126">
        <v>1.19</v>
      </c>
      <c r="E91" s="126">
        <v>2.0699999999999998</v>
      </c>
      <c r="F91" s="126">
        <v>3.69</v>
      </c>
      <c r="G91" s="126">
        <v>7.27</v>
      </c>
      <c r="H91" s="127">
        <v>7.5</v>
      </c>
    </row>
    <row r="92" spans="1:8" ht="11.25" customHeight="1" outlineLevel="1">
      <c r="A92" s="100"/>
      <c r="B92" s="125" t="s">
        <v>413</v>
      </c>
      <c r="C92" s="126">
        <v>1579.09</v>
      </c>
      <c r="D92" s="126">
        <v>0.95</v>
      </c>
      <c r="E92" s="126">
        <v>2.4700000000000002</v>
      </c>
      <c r="F92" s="126">
        <v>4.3600000000000003</v>
      </c>
      <c r="G92" s="126">
        <v>8.2899999999999991</v>
      </c>
      <c r="H92" s="127">
        <v>8.65</v>
      </c>
    </row>
    <row r="93" spans="1:8" ht="11.25" customHeight="1" outlineLevel="1">
      <c r="A93" s="128"/>
      <c r="B93" s="133" t="s">
        <v>414</v>
      </c>
      <c r="C93" s="134">
        <v>1588.56</v>
      </c>
      <c r="D93" s="134">
        <v>0.6</v>
      </c>
      <c r="E93" s="134">
        <v>2.76</v>
      </c>
      <c r="F93" s="134">
        <v>4.79</v>
      </c>
      <c r="G93" s="134">
        <v>8.94</v>
      </c>
      <c r="H93" s="135">
        <v>8.94</v>
      </c>
    </row>
    <row r="94" spans="1:8" ht="6.95" customHeight="1" outlineLevel="1">
      <c r="A94" s="120"/>
      <c r="B94" s="120"/>
      <c r="C94" s="129"/>
      <c r="D94" s="130"/>
      <c r="E94" s="131"/>
      <c r="F94" s="131"/>
      <c r="G94" s="131"/>
      <c r="H94" s="132"/>
    </row>
    <row r="95" spans="1:8" ht="11.25" customHeight="1" outlineLevel="1">
      <c r="A95" s="122">
        <v>2000</v>
      </c>
      <c r="B95" s="125" t="s">
        <v>403</v>
      </c>
      <c r="C95" s="126">
        <v>1598.41</v>
      </c>
      <c r="D95" s="138">
        <v>0.62</v>
      </c>
      <c r="E95" s="134">
        <v>2.19</v>
      </c>
      <c r="F95" s="134">
        <v>4.3</v>
      </c>
      <c r="G95" s="134">
        <v>0.62</v>
      </c>
      <c r="H95" s="135">
        <v>8.85</v>
      </c>
    </row>
    <row r="96" spans="1:8" ht="11.25" customHeight="1" outlineLevel="1">
      <c r="A96" s="100"/>
      <c r="B96" s="125" t="s">
        <v>404</v>
      </c>
      <c r="C96" s="138">
        <v>1600.49</v>
      </c>
      <c r="D96" s="138">
        <v>0.13</v>
      </c>
      <c r="E96" s="134">
        <v>1.36</v>
      </c>
      <c r="F96" s="137">
        <v>3.86</v>
      </c>
      <c r="G96" s="134">
        <v>0.75</v>
      </c>
      <c r="H96" s="135">
        <v>7.86</v>
      </c>
    </row>
    <row r="97" spans="1:8" ht="11.25" customHeight="1" outlineLevel="1">
      <c r="A97" s="100"/>
      <c r="B97" s="125" t="s">
        <v>405</v>
      </c>
      <c r="C97" s="126">
        <v>1604.01</v>
      </c>
      <c r="D97" s="142">
        <v>0.22</v>
      </c>
      <c r="E97" s="143">
        <v>0.97</v>
      </c>
      <c r="F97" s="144">
        <v>3.76</v>
      </c>
      <c r="G97" s="143">
        <v>0.97</v>
      </c>
      <c r="H97" s="135">
        <v>6.92</v>
      </c>
    </row>
    <row r="98" spans="1:8" ht="11.25" customHeight="1" outlineLevel="1">
      <c r="A98" s="100"/>
      <c r="B98" s="125" t="s">
        <v>406</v>
      </c>
      <c r="C98" s="126">
        <v>1610.75</v>
      </c>
      <c r="D98" s="126">
        <v>0.42</v>
      </c>
      <c r="E98" s="126">
        <v>0.77</v>
      </c>
      <c r="F98" s="136">
        <v>2.97</v>
      </c>
      <c r="G98" s="126">
        <v>1.4</v>
      </c>
      <c r="H98" s="127">
        <v>6.77</v>
      </c>
    </row>
    <row r="99" spans="1:8" ht="11.25" customHeight="1" outlineLevel="1">
      <c r="A99" s="100"/>
      <c r="B99" s="125" t="s">
        <v>407</v>
      </c>
      <c r="C99" s="126">
        <v>1610.91</v>
      </c>
      <c r="D99" s="126">
        <v>0.01</v>
      </c>
      <c r="E99" s="126">
        <v>0.65</v>
      </c>
      <c r="F99" s="136">
        <v>2.02</v>
      </c>
      <c r="G99" s="126">
        <v>1.41</v>
      </c>
      <c r="H99" s="127">
        <v>6.47</v>
      </c>
    </row>
    <row r="100" spans="1:8" ht="11.25" customHeight="1" outlineLevel="1">
      <c r="A100" s="100"/>
      <c r="B100" s="125" t="s">
        <v>408</v>
      </c>
      <c r="C100" s="126">
        <v>1614.62</v>
      </c>
      <c r="D100" s="126">
        <v>0.23</v>
      </c>
      <c r="E100" s="126">
        <v>0.66</v>
      </c>
      <c r="F100" s="136">
        <v>1.64</v>
      </c>
      <c r="G100" s="126">
        <v>1.64</v>
      </c>
      <c r="H100" s="127">
        <v>6.51</v>
      </c>
    </row>
    <row r="101" spans="1:8" ht="11.25" customHeight="1" outlineLevel="1">
      <c r="A101" s="100"/>
      <c r="B101" s="125" t="s">
        <v>409</v>
      </c>
      <c r="C101" s="126">
        <v>1640.62</v>
      </c>
      <c r="D101" s="138">
        <v>1.61</v>
      </c>
      <c r="E101" s="134">
        <v>1.85</v>
      </c>
      <c r="F101" s="134">
        <v>2.64</v>
      </c>
      <c r="G101" s="134">
        <v>3.28</v>
      </c>
      <c r="H101" s="135">
        <v>7.06</v>
      </c>
    </row>
    <row r="102" spans="1:8" ht="11.25" customHeight="1" outlineLevel="1">
      <c r="A102" s="100"/>
      <c r="B102" s="125" t="s">
        <v>410</v>
      </c>
      <c r="C102" s="126">
        <v>1662.11</v>
      </c>
      <c r="D102" s="126">
        <v>1.31</v>
      </c>
      <c r="E102" s="126">
        <v>3.18</v>
      </c>
      <c r="F102" s="126">
        <v>3.85</v>
      </c>
      <c r="G102" s="126">
        <v>4.63</v>
      </c>
      <c r="H102" s="127">
        <v>7.86</v>
      </c>
    </row>
    <row r="103" spans="1:8" ht="11.25" customHeight="1" outlineLevel="1">
      <c r="A103" s="128"/>
      <c r="B103" s="133" t="s">
        <v>411</v>
      </c>
      <c r="C103" s="134">
        <v>1665.93</v>
      </c>
      <c r="D103" s="134">
        <v>0.23</v>
      </c>
      <c r="E103" s="134">
        <v>3.18</v>
      </c>
      <c r="F103" s="134">
        <v>3.86</v>
      </c>
      <c r="G103" s="134">
        <v>4.87</v>
      </c>
      <c r="H103" s="135">
        <v>7.77</v>
      </c>
    </row>
    <row r="104" spans="1:8" ht="11.25" customHeight="1" outlineLevel="1">
      <c r="A104" s="128"/>
      <c r="B104" s="133" t="s">
        <v>412</v>
      </c>
      <c r="C104" s="134">
        <v>1668.26</v>
      </c>
      <c r="D104" s="134">
        <v>0.14000000000000001</v>
      </c>
      <c r="E104" s="134">
        <v>1.68</v>
      </c>
      <c r="F104" s="134">
        <v>3.57</v>
      </c>
      <c r="G104" s="134">
        <v>5.0199999999999996</v>
      </c>
      <c r="H104" s="135">
        <v>6.65</v>
      </c>
    </row>
    <row r="105" spans="1:8" ht="11.25" customHeight="1" outlineLevel="1">
      <c r="A105" s="128"/>
      <c r="B105" s="133" t="s">
        <v>413</v>
      </c>
      <c r="C105" s="134">
        <v>1673.6</v>
      </c>
      <c r="D105" s="134">
        <v>0.32</v>
      </c>
      <c r="E105" s="134">
        <v>0.69</v>
      </c>
      <c r="F105" s="134">
        <v>3.89</v>
      </c>
      <c r="G105" s="134">
        <v>5.35</v>
      </c>
      <c r="H105" s="135">
        <v>5.99</v>
      </c>
    </row>
    <row r="106" spans="1:8" ht="11.25" customHeight="1" outlineLevel="1">
      <c r="A106" s="128"/>
      <c r="B106" s="133" t="s">
        <v>414</v>
      </c>
      <c r="C106" s="134">
        <v>1683.47</v>
      </c>
      <c r="D106" s="134">
        <v>0.59</v>
      </c>
      <c r="E106" s="134">
        <v>1.05</v>
      </c>
      <c r="F106" s="134">
        <v>4.26</v>
      </c>
      <c r="G106" s="134">
        <v>5.97</v>
      </c>
      <c r="H106" s="135">
        <v>5.97</v>
      </c>
    </row>
    <row r="107" spans="1:8" ht="6.95" customHeight="1" outlineLevel="1">
      <c r="A107" s="120"/>
      <c r="B107" s="120"/>
      <c r="C107" s="129"/>
      <c r="D107" s="130"/>
      <c r="E107" s="131"/>
      <c r="F107" s="131"/>
      <c r="G107" s="131"/>
      <c r="H107" s="132"/>
    </row>
    <row r="108" spans="1:8" ht="11.25" customHeight="1" outlineLevel="1">
      <c r="A108" s="122">
        <v>2001</v>
      </c>
      <c r="B108" s="125" t="s">
        <v>403</v>
      </c>
      <c r="C108" s="126">
        <v>1693.07</v>
      </c>
      <c r="D108" s="138">
        <v>0.56999999999999995</v>
      </c>
      <c r="E108" s="134">
        <v>1.49</v>
      </c>
      <c r="F108" s="134">
        <v>3.2</v>
      </c>
      <c r="G108" s="134">
        <v>0.56999999999999995</v>
      </c>
      <c r="H108" s="140">
        <v>5.92</v>
      </c>
    </row>
    <row r="109" spans="1:8" ht="11.25" customHeight="1" outlineLevel="1">
      <c r="A109" s="100"/>
      <c r="B109" s="125" t="s">
        <v>404</v>
      </c>
      <c r="C109" s="138">
        <v>1700.86</v>
      </c>
      <c r="D109" s="138">
        <v>0.46</v>
      </c>
      <c r="E109" s="134">
        <v>1.63</v>
      </c>
      <c r="F109" s="134">
        <v>2.33</v>
      </c>
      <c r="G109" s="134">
        <v>1.03</v>
      </c>
      <c r="H109" s="145">
        <v>6.27</v>
      </c>
    </row>
    <row r="110" spans="1:8" ht="11.25" customHeight="1" outlineLevel="1">
      <c r="A110" s="100"/>
      <c r="B110" s="125" t="s">
        <v>405</v>
      </c>
      <c r="C110" s="126">
        <v>1707.32</v>
      </c>
      <c r="D110" s="138">
        <v>0.38</v>
      </c>
      <c r="E110" s="134">
        <v>1.42</v>
      </c>
      <c r="F110" s="134">
        <v>2.48</v>
      </c>
      <c r="G110" s="134">
        <v>1.42</v>
      </c>
      <c r="H110" s="145">
        <v>6.44</v>
      </c>
    </row>
    <row r="111" spans="1:8" ht="11.25" customHeight="1" outlineLevel="1">
      <c r="A111" s="100"/>
      <c r="B111" s="125" t="s">
        <v>406</v>
      </c>
      <c r="C111" s="126">
        <v>1717.22</v>
      </c>
      <c r="D111" s="138">
        <v>0.57999999999999996</v>
      </c>
      <c r="E111" s="134">
        <v>1.43</v>
      </c>
      <c r="F111" s="134">
        <v>2.93</v>
      </c>
      <c r="G111" s="134">
        <v>2</v>
      </c>
      <c r="H111" s="145">
        <v>6.61</v>
      </c>
    </row>
    <row r="112" spans="1:8" ht="11.25" customHeight="1" outlineLevel="1">
      <c r="A112" s="100"/>
      <c r="B112" s="125" t="s">
        <v>407</v>
      </c>
      <c r="C112" s="126">
        <v>1724.26</v>
      </c>
      <c r="D112" s="138">
        <v>0.41</v>
      </c>
      <c r="E112" s="134">
        <v>1.38</v>
      </c>
      <c r="F112" s="134">
        <v>3.03</v>
      </c>
      <c r="G112" s="134">
        <v>2.42</v>
      </c>
      <c r="H112" s="145">
        <v>7.04</v>
      </c>
    </row>
    <row r="113" spans="1:8" ht="11.25" customHeight="1" outlineLevel="1">
      <c r="A113" s="100"/>
      <c r="B113" s="125" t="s">
        <v>408</v>
      </c>
      <c r="C113" s="126">
        <v>1733.23</v>
      </c>
      <c r="D113" s="138">
        <v>0.52</v>
      </c>
      <c r="E113" s="134">
        <v>1.52</v>
      </c>
      <c r="F113" s="134">
        <v>2.96</v>
      </c>
      <c r="G113" s="134">
        <v>2.96</v>
      </c>
      <c r="H113" s="145">
        <v>7.35</v>
      </c>
    </row>
    <row r="114" spans="1:8" ht="11.25" customHeight="1" outlineLevel="1">
      <c r="A114" s="100"/>
      <c r="B114" s="125" t="s">
        <v>409</v>
      </c>
      <c r="C114" s="126">
        <v>1756.28</v>
      </c>
      <c r="D114" s="138">
        <v>1.33</v>
      </c>
      <c r="E114" s="134">
        <v>2.27</v>
      </c>
      <c r="F114" s="134">
        <v>3.73</v>
      </c>
      <c r="G114" s="134">
        <v>4.32</v>
      </c>
      <c r="H114" s="145">
        <v>7.05</v>
      </c>
    </row>
    <row r="115" spans="1:8" ht="11.25" customHeight="1" outlineLevel="1">
      <c r="A115" s="100"/>
      <c r="B115" s="125" t="s">
        <v>410</v>
      </c>
      <c r="C115" s="126">
        <v>1768.57</v>
      </c>
      <c r="D115" s="138">
        <v>0.7</v>
      </c>
      <c r="E115" s="134">
        <v>2.57</v>
      </c>
      <c r="F115" s="134">
        <v>3.98</v>
      </c>
      <c r="G115" s="134">
        <v>5.0599999999999996</v>
      </c>
      <c r="H115" s="140">
        <v>6.41</v>
      </c>
    </row>
    <row r="116" spans="1:8" ht="11.25" customHeight="1" outlineLevel="1">
      <c r="A116" s="128"/>
      <c r="B116" s="133" t="s">
        <v>411</v>
      </c>
      <c r="C116" s="134">
        <v>1773.52</v>
      </c>
      <c r="D116" s="134">
        <v>0.28000000000000003</v>
      </c>
      <c r="E116" s="134">
        <v>2.3199999999999998</v>
      </c>
      <c r="F116" s="134">
        <v>3.88</v>
      </c>
      <c r="G116" s="134">
        <v>5.35</v>
      </c>
      <c r="H116" s="145">
        <v>6.46</v>
      </c>
    </row>
    <row r="117" spans="1:8" ht="11.25" customHeight="1" outlineLevel="1">
      <c r="A117" s="128"/>
      <c r="B117" s="133" t="s">
        <v>412</v>
      </c>
      <c r="C117" s="134">
        <v>1788.24</v>
      </c>
      <c r="D117" s="134">
        <v>0.83</v>
      </c>
      <c r="E117" s="134">
        <v>1.82</v>
      </c>
      <c r="F117" s="134">
        <v>4.1399999999999997</v>
      </c>
      <c r="G117" s="134">
        <v>6.22</v>
      </c>
      <c r="H117" s="145">
        <v>7.19</v>
      </c>
    </row>
    <row r="118" spans="1:8" ht="11.25" customHeight="1" outlineLevel="1">
      <c r="A118" s="128"/>
      <c r="B118" s="133" t="s">
        <v>413</v>
      </c>
      <c r="C118" s="134">
        <v>1800.94</v>
      </c>
      <c r="D118" s="134">
        <v>0.71</v>
      </c>
      <c r="E118" s="134">
        <v>1.83</v>
      </c>
      <c r="F118" s="134">
        <v>4.45</v>
      </c>
      <c r="G118" s="134">
        <v>6.98</v>
      </c>
      <c r="H118" s="145">
        <v>7.61</v>
      </c>
    </row>
    <row r="119" spans="1:8" ht="11.25" customHeight="1" outlineLevel="1">
      <c r="A119" s="128"/>
      <c r="B119" s="133" t="s">
        <v>414</v>
      </c>
      <c r="C119" s="134">
        <v>1812.65</v>
      </c>
      <c r="D119" s="134">
        <v>0.65</v>
      </c>
      <c r="E119" s="138">
        <v>2.21</v>
      </c>
      <c r="F119" s="134">
        <v>4.58</v>
      </c>
      <c r="G119" s="134">
        <v>7.67</v>
      </c>
      <c r="H119" s="145">
        <v>7.67</v>
      </c>
    </row>
    <row r="120" spans="1:8" ht="6.95" customHeight="1" outlineLevel="1">
      <c r="A120" s="120"/>
      <c r="B120" s="120"/>
      <c r="C120" s="129"/>
      <c r="D120" s="130"/>
      <c r="E120" s="131"/>
      <c r="F120" s="131"/>
      <c r="G120" s="131"/>
      <c r="H120" s="132"/>
    </row>
    <row r="121" spans="1:8" ht="11.25" customHeight="1" outlineLevel="1">
      <c r="A121" s="122">
        <v>2002</v>
      </c>
      <c r="B121" s="125" t="s">
        <v>403</v>
      </c>
      <c r="C121" s="126">
        <v>1822.08</v>
      </c>
      <c r="D121" s="138">
        <v>0.52</v>
      </c>
      <c r="E121" s="134">
        <v>1.89</v>
      </c>
      <c r="F121" s="134">
        <v>3.75</v>
      </c>
      <c r="G121" s="134">
        <v>0.52</v>
      </c>
      <c r="H121" s="135">
        <v>7.62</v>
      </c>
    </row>
    <row r="122" spans="1:8" ht="11.25" customHeight="1" outlineLevel="1">
      <c r="A122" s="100"/>
      <c r="B122" s="125" t="s">
        <v>404</v>
      </c>
      <c r="C122" s="126">
        <v>1828.64</v>
      </c>
      <c r="D122" s="126">
        <v>0.36</v>
      </c>
      <c r="E122" s="138">
        <v>1.54</v>
      </c>
      <c r="F122" s="134">
        <v>3.4</v>
      </c>
      <c r="G122" s="134">
        <v>0.88</v>
      </c>
      <c r="H122" s="135">
        <v>7.51</v>
      </c>
    </row>
    <row r="123" spans="1:8" ht="11.25" customHeight="1" outlineLevel="1">
      <c r="A123" s="100"/>
      <c r="B123" s="125" t="s">
        <v>405</v>
      </c>
      <c r="C123" s="126">
        <v>1839.61</v>
      </c>
      <c r="D123" s="126">
        <v>0.6</v>
      </c>
      <c r="E123" s="138">
        <v>1.49</v>
      </c>
      <c r="F123" s="134">
        <v>3.73</v>
      </c>
      <c r="G123" s="134">
        <v>1.49</v>
      </c>
      <c r="H123" s="135">
        <v>7.75</v>
      </c>
    </row>
    <row r="124" spans="1:8" ht="11.25" customHeight="1" outlineLevel="1">
      <c r="A124" s="100"/>
      <c r="B124" s="125" t="s">
        <v>406</v>
      </c>
      <c r="C124" s="126">
        <v>1854.33</v>
      </c>
      <c r="D124" s="126">
        <v>0.8</v>
      </c>
      <c r="E124" s="138">
        <v>1.77</v>
      </c>
      <c r="F124" s="134">
        <v>3.7</v>
      </c>
      <c r="G124" s="134">
        <v>2.2999999999999998</v>
      </c>
      <c r="H124" s="135">
        <v>7.98</v>
      </c>
    </row>
    <row r="125" spans="1:8" ht="11.25" customHeight="1" outlineLevel="1">
      <c r="A125" s="100"/>
      <c r="B125" s="125" t="s">
        <v>407</v>
      </c>
      <c r="C125" s="126">
        <v>1858.22</v>
      </c>
      <c r="D125" s="126">
        <v>0.21</v>
      </c>
      <c r="E125" s="138">
        <v>1.62</v>
      </c>
      <c r="F125" s="134">
        <v>3.18</v>
      </c>
      <c r="G125" s="134">
        <v>2.5099999999999998</v>
      </c>
      <c r="H125" s="135">
        <v>7.77</v>
      </c>
    </row>
    <row r="126" spans="1:8" ht="11.25" customHeight="1" outlineLevel="1">
      <c r="A126" s="100"/>
      <c r="B126" s="125" t="s">
        <v>408</v>
      </c>
      <c r="C126" s="126">
        <v>1866.02</v>
      </c>
      <c r="D126" s="126">
        <v>0.42</v>
      </c>
      <c r="E126" s="138">
        <v>1.44</v>
      </c>
      <c r="F126" s="134">
        <v>2.94</v>
      </c>
      <c r="G126" s="134">
        <v>2.94</v>
      </c>
      <c r="H126" s="135">
        <v>7.66</v>
      </c>
    </row>
    <row r="127" spans="1:8" ht="11.25" customHeight="1" outlineLevel="1">
      <c r="A127" s="100"/>
      <c r="B127" s="125" t="s">
        <v>409</v>
      </c>
      <c r="C127" s="126">
        <v>1888.23</v>
      </c>
      <c r="D127" s="126">
        <v>1.19</v>
      </c>
      <c r="E127" s="138">
        <v>1.83</v>
      </c>
      <c r="F127" s="134">
        <v>3.63</v>
      </c>
      <c r="G127" s="126">
        <v>4.17</v>
      </c>
      <c r="H127" s="127">
        <v>7.51</v>
      </c>
    </row>
    <row r="128" spans="1:8" ht="11.25" customHeight="1" outlineLevel="1">
      <c r="A128" s="100"/>
      <c r="B128" s="125" t="s">
        <v>410</v>
      </c>
      <c r="C128" s="126">
        <v>1900.5</v>
      </c>
      <c r="D128" s="126">
        <v>0.65</v>
      </c>
      <c r="E128" s="138">
        <v>2.2799999999999998</v>
      </c>
      <c r="F128" s="134">
        <v>3.93</v>
      </c>
      <c r="G128" s="126">
        <v>4.8499999999999996</v>
      </c>
      <c r="H128" s="127">
        <v>7.46</v>
      </c>
    </row>
    <row r="129" spans="1:8" ht="11.25" customHeight="1" outlineLevel="1">
      <c r="A129" s="128"/>
      <c r="B129" s="133" t="s">
        <v>411</v>
      </c>
      <c r="C129" s="134">
        <v>1914.18</v>
      </c>
      <c r="D129" s="134">
        <v>0.72</v>
      </c>
      <c r="E129" s="138">
        <v>2.58</v>
      </c>
      <c r="F129" s="134">
        <v>4.05</v>
      </c>
      <c r="G129" s="126">
        <v>5.6</v>
      </c>
      <c r="H129" s="127">
        <v>7.93</v>
      </c>
    </row>
    <row r="130" spans="1:8" ht="11.25" customHeight="1" outlineLevel="1">
      <c r="A130" s="128"/>
      <c r="B130" s="133" t="s">
        <v>412</v>
      </c>
      <c r="C130" s="134">
        <v>1939.26</v>
      </c>
      <c r="D130" s="134">
        <v>1.31</v>
      </c>
      <c r="E130" s="138">
        <v>2.7</v>
      </c>
      <c r="F130" s="134">
        <v>4.58</v>
      </c>
      <c r="G130" s="126">
        <v>6.98</v>
      </c>
      <c r="H130" s="127">
        <v>8.4499999999999993</v>
      </c>
    </row>
    <row r="131" spans="1:8" ht="11.25" customHeight="1" outlineLevel="1">
      <c r="A131" s="100"/>
      <c r="B131" s="125" t="s">
        <v>413</v>
      </c>
      <c r="C131" s="126">
        <v>1997.83</v>
      </c>
      <c r="D131" s="138">
        <v>3.02</v>
      </c>
      <c r="E131" s="138">
        <v>5.12</v>
      </c>
      <c r="F131" s="134">
        <v>7.51</v>
      </c>
      <c r="G131" s="126">
        <v>10.220000000000001</v>
      </c>
      <c r="H131" s="127">
        <v>10.93</v>
      </c>
    </row>
    <row r="132" spans="1:8" ht="11.25" customHeight="1" outlineLevel="1">
      <c r="A132" s="128"/>
      <c r="B132" s="133" t="s">
        <v>414</v>
      </c>
      <c r="C132" s="134">
        <v>2039.78</v>
      </c>
      <c r="D132" s="134">
        <v>2.1</v>
      </c>
      <c r="E132" s="138">
        <v>6.56</v>
      </c>
      <c r="F132" s="134">
        <v>9.31</v>
      </c>
      <c r="G132" s="126">
        <v>12.53</v>
      </c>
      <c r="H132" s="127">
        <v>12.53</v>
      </c>
    </row>
    <row r="133" spans="1:8" ht="6.95" customHeight="1" outlineLevel="1">
      <c r="A133" s="120"/>
      <c r="B133" s="120"/>
      <c r="C133" s="129"/>
      <c r="D133" s="130"/>
      <c r="E133" s="131"/>
      <c r="F133" s="131"/>
      <c r="G133" s="131"/>
      <c r="H133" s="132"/>
    </row>
    <row r="134" spans="1:8" ht="11.25" customHeight="1" outlineLevel="1">
      <c r="A134" s="122">
        <v>2003</v>
      </c>
      <c r="B134" s="125" t="s">
        <v>403</v>
      </c>
      <c r="C134" s="126">
        <v>2085.6799999999998</v>
      </c>
      <c r="D134" s="138">
        <v>2.25</v>
      </c>
      <c r="E134" s="138">
        <v>7.55</v>
      </c>
      <c r="F134" s="134">
        <v>10.46</v>
      </c>
      <c r="G134" s="134">
        <v>2.25</v>
      </c>
      <c r="H134" s="127">
        <v>14.47</v>
      </c>
    </row>
    <row r="135" spans="1:8" ht="11.25" customHeight="1" outlineLevel="1">
      <c r="A135" s="100"/>
      <c r="B135" s="125" t="s">
        <v>404</v>
      </c>
      <c r="C135" s="126">
        <v>2118.4299999999998</v>
      </c>
      <c r="D135" s="126">
        <v>1.57</v>
      </c>
      <c r="E135" s="138">
        <v>6.04</v>
      </c>
      <c r="F135" s="134">
        <v>11.47</v>
      </c>
      <c r="G135" s="134">
        <v>3.86</v>
      </c>
      <c r="H135" s="127">
        <v>15.85</v>
      </c>
    </row>
    <row r="136" spans="1:8" ht="11.25" customHeight="1" outlineLevel="1">
      <c r="A136" s="100"/>
      <c r="B136" s="125" t="s">
        <v>405</v>
      </c>
      <c r="C136" s="126">
        <v>2144.4899999999998</v>
      </c>
      <c r="D136" s="126">
        <v>1.23</v>
      </c>
      <c r="E136" s="138">
        <v>5.13</v>
      </c>
      <c r="F136" s="134">
        <v>12.03</v>
      </c>
      <c r="G136" s="134">
        <v>5.13</v>
      </c>
      <c r="H136" s="127">
        <v>16.57</v>
      </c>
    </row>
    <row r="137" spans="1:8" ht="11.25" customHeight="1" outlineLevel="1">
      <c r="A137" s="100"/>
      <c r="B137" s="125" t="s">
        <v>406</v>
      </c>
      <c r="C137" s="126">
        <v>2165.29</v>
      </c>
      <c r="D137" s="126">
        <v>0.97</v>
      </c>
      <c r="E137" s="138">
        <v>3.82</v>
      </c>
      <c r="F137" s="134">
        <v>11.66</v>
      </c>
      <c r="G137" s="134">
        <v>6.15</v>
      </c>
      <c r="H137" s="127">
        <v>16.77</v>
      </c>
    </row>
    <row r="138" spans="1:8" ht="11.25" customHeight="1" outlineLevel="1">
      <c r="A138" s="100"/>
      <c r="B138" s="125" t="s">
        <v>407</v>
      </c>
      <c r="C138" s="126">
        <v>2178.5</v>
      </c>
      <c r="D138" s="126">
        <v>0.61</v>
      </c>
      <c r="E138" s="138">
        <v>2.84</v>
      </c>
      <c r="F138" s="134">
        <v>9.0399999999999991</v>
      </c>
      <c r="G138" s="134">
        <v>6.8</v>
      </c>
      <c r="H138" s="127">
        <v>17.239999999999998</v>
      </c>
    </row>
    <row r="139" spans="1:8" ht="11.25" customHeight="1" outlineLevel="1">
      <c r="A139" s="100"/>
      <c r="B139" s="125" t="s">
        <v>408</v>
      </c>
      <c r="C139" s="126">
        <v>2175.23</v>
      </c>
      <c r="D139" s="126">
        <v>-0.15</v>
      </c>
      <c r="E139" s="138">
        <v>1.43</v>
      </c>
      <c r="F139" s="134">
        <v>6.64</v>
      </c>
      <c r="G139" s="134">
        <v>6.64</v>
      </c>
      <c r="H139" s="127">
        <v>16.57</v>
      </c>
    </row>
    <row r="140" spans="1:8" ht="11.25" customHeight="1" outlineLevel="1">
      <c r="A140" s="100"/>
      <c r="B140" s="125" t="s">
        <v>409</v>
      </c>
      <c r="C140" s="126">
        <v>2179.58</v>
      </c>
      <c r="D140" s="126">
        <v>0.2</v>
      </c>
      <c r="E140" s="138">
        <v>0.66</v>
      </c>
      <c r="F140" s="134">
        <v>4.5</v>
      </c>
      <c r="G140" s="134">
        <v>6.85</v>
      </c>
      <c r="H140" s="127">
        <v>15.43</v>
      </c>
    </row>
    <row r="141" spans="1:8" ht="11.25" customHeight="1" outlineLevel="1">
      <c r="A141" s="100"/>
      <c r="B141" s="125" t="s">
        <v>410</v>
      </c>
      <c r="C141" s="126">
        <v>2186.9899999999998</v>
      </c>
      <c r="D141" s="126">
        <v>0.34</v>
      </c>
      <c r="E141" s="138">
        <v>0.39</v>
      </c>
      <c r="F141" s="134">
        <v>3.24</v>
      </c>
      <c r="G141" s="134">
        <v>7.22</v>
      </c>
      <c r="H141" s="127">
        <v>15.07</v>
      </c>
    </row>
    <row r="142" spans="1:8" ht="11.25" customHeight="1" outlineLevel="1">
      <c r="A142" s="128"/>
      <c r="B142" s="133" t="s">
        <v>411</v>
      </c>
      <c r="C142" s="134">
        <v>2204.0500000000002</v>
      </c>
      <c r="D142" s="134">
        <v>0.78</v>
      </c>
      <c r="E142" s="138">
        <v>1.32</v>
      </c>
      <c r="F142" s="134">
        <v>2.78</v>
      </c>
      <c r="G142" s="134">
        <v>8.0500000000000007</v>
      </c>
      <c r="H142" s="127">
        <v>15.14</v>
      </c>
    </row>
    <row r="143" spans="1:8" ht="11.25" customHeight="1" outlineLevel="1">
      <c r="A143" s="128"/>
      <c r="B143" s="133" t="s">
        <v>412</v>
      </c>
      <c r="C143" s="134">
        <v>2210.44</v>
      </c>
      <c r="D143" s="134">
        <v>0.28999999999999998</v>
      </c>
      <c r="E143" s="138">
        <v>1.42</v>
      </c>
      <c r="F143" s="134">
        <v>2.09</v>
      </c>
      <c r="G143" s="134">
        <v>8.3699999999999992</v>
      </c>
      <c r="H143" s="127">
        <v>13.98</v>
      </c>
    </row>
    <row r="144" spans="1:8" ht="11.25" customHeight="1" outlineLevel="1">
      <c r="A144" s="100"/>
      <c r="B144" s="125" t="s">
        <v>413</v>
      </c>
      <c r="C144" s="126">
        <v>2217.96</v>
      </c>
      <c r="D144" s="138">
        <v>0.34</v>
      </c>
      <c r="E144" s="138">
        <v>1.42</v>
      </c>
      <c r="F144" s="134">
        <v>1.81</v>
      </c>
      <c r="G144" s="134">
        <v>8.74</v>
      </c>
      <c r="H144" s="127">
        <v>11.02</v>
      </c>
    </row>
    <row r="145" spans="1:8" ht="11.25" customHeight="1" outlineLevel="1" thickBot="1">
      <c r="A145" s="165"/>
      <c r="B145" s="166" t="s">
        <v>414</v>
      </c>
      <c r="C145" s="163">
        <v>2229.4899999999998</v>
      </c>
      <c r="D145" s="163">
        <v>0.52</v>
      </c>
      <c r="E145" s="163">
        <v>1.1499999999999999</v>
      </c>
      <c r="F145" s="162">
        <v>2.4900000000000002</v>
      </c>
      <c r="G145" s="162">
        <v>9.3000000000000007</v>
      </c>
      <c r="H145" s="167">
        <v>9.3000000000000007</v>
      </c>
    </row>
    <row r="146" spans="1:8" ht="6.95" customHeight="1" outlineLevel="1" thickTop="1">
      <c r="A146" s="100"/>
      <c r="B146" s="139"/>
      <c r="C146" s="140"/>
      <c r="D146" s="140"/>
      <c r="E146" s="140"/>
      <c r="F146" s="140"/>
      <c r="G146" s="140"/>
      <c r="H146" s="135"/>
    </row>
    <row r="147" spans="1:8" s="17" customFormat="1" ht="6.95" customHeight="1" outlineLevel="1">
      <c r="A147" s="240" t="s">
        <v>415</v>
      </c>
      <c r="B147" s="240"/>
      <c r="C147" s="240"/>
      <c r="D147" s="240"/>
      <c r="E147" s="240"/>
      <c r="F147" s="240"/>
      <c r="G147" s="240"/>
      <c r="H147" s="240"/>
    </row>
    <row r="148" spans="1:8" s="17" customFormat="1" ht="16.5" customHeight="1" outlineLevel="1">
      <c r="A148" s="237" t="s">
        <v>393</v>
      </c>
      <c r="B148" s="237"/>
      <c r="C148" s="237"/>
      <c r="D148" s="237"/>
      <c r="E148" s="237"/>
      <c r="F148" s="237"/>
      <c r="G148" s="237"/>
      <c r="H148" s="237"/>
    </row>
    <row r="149" spans="1:8" ht="12" customHeight="1" outlineLevel="1" thickBot="1">
      <c r="A149" s="101"/>
      <c r="B149" s="101"/>
      <c r="C149" s="102"/>
      <c r="D149" s="101"/>
      <c r="E149" s="101"/>
      <c r="F149" s="101"/>
      <c r="G149" s="101"/>
      <c r="H149" s="103" t="s">
        <v>416</v>
      </c>
    </row>
    <row r="150" spans="1:8" s="18" customFormat="1" ht="14.25" customHeight="1" outlineLevel="1" thickTop="1">
      <c r="A150" s="104"/>
      <c r="B150" s="104"/>
      <c r="C150" s="105"/>
      <c r="D150" s="106"/>
      <c r="E150" s="107"/>
      <c r="F150" s="107" t="s">
        <v>395</v>
      </c>
      <c r="G150" s="107"/>
      <c r="H150" s="108"/>
    </row>
    <row r="151" spans="1:8" s="18" customFormat="1" ht="13.5" customHeight="1" outlineLevel="1">
      <c r="A151" s="109" t="s">
        <v>396</v>
      </c>
      <c r="B151" s="110" t="s">
        <v>397</v>
      </c>
      <c r="C151" s="111" t="s">
        <v>398</v>
      </c>
      <c r="D151" s="238" t="s">
        <v>399</v>
      </c>
      <c r="E151" s="239"/>
      <c r="F151" s="239"/>
      <c r="G151" s="239"/>
      <c r="H151" s="239"/>
    </row>
    <row r="152" spans="1:8" s="18" customFormat="1" ht="13.5" customHeight="1" outlineLevel="1">
      <c r="A152" s="109"/>
      <c r="B152" s="110"/>
      <c r="C152" s="112" t="s">
        <v>400</v>
      </c>
      <c r="D152" s="113" t="s">
        <v>401</v>
      </c>
      <c r="E152" s="113">
        <v>3</v>
      </c>
      <c r="F152" s="113">
        <v>6</v>
      </c>
      <c r="G152" s="113" t="s">
        <v>401</v>
      </c>
      <c r="H152" s="114">
        <v>12</v>
      </c>
    </row>
    <row r="153" spans="1:8" s="18" customFormat="1" ht="14.25" customHeight="1" outlineLevel="1" thickBot="1">
      <c r="A153" s="115"/>
      <c r="B153" s="115"/>
      <c r="C153" s="116"/>
      <c r="D153" s="117" t="s">
        <v>397</v>
      </c>
      <c r="E153" s="118" t="s">
        <v>402</v>
      </c>
      <c r="F153" s="118" t="s">
        <v>402</v>
      </c>
      <c r="G153" s="118" t="s">
        <v>396</v>
      </c>
      <c r="H153" s="119" t="s">
        <v>402</v>
      </c>
    </row>
    <row r="154" spans="1:8" ht="6.95" customHeight="1" outlineLevel="1">
      <c r="A154" s="120"/>
      <c r="B154" s="120"/>
      <c r="C154" s="121"/>
      <c r="D154" s="122"/>
      <c r="E154" s="123"/>
      <c r="F154" s="123"/>
      <c r="G154" s="123"/>
      <c r="H154" s="124"/>
    </row>
    <row r="155" spans="1:8" ht="11.1" outlineLevel="1">
      <c r="A155" s="122">
        <v>2004</v>
      </c>
      <c r="B155" s="141" t="s">
        <v>403</v>
      </c>
      <c r="C155" s="134">
        <v>2246.4299999999998</v>
      </c>
      <c r="D155" s="134">
        <v>0.76</v>
      </c>
      <c r="E155" s="138">
        <v>1.63</v>
      </c>
      <c r="F155" s="134">
        <v>3.07</v>
      </c>
      <c r="G155" s="134">
        <v>0.76</v>
      </c>
      <c r="H155" s="127">
        <v>7.71</v>
      </c>
    </row>
    <row r="156" spans="1:8" ht="11.1" outlineLevel="1">
      <c r="A156" s="146"/>
      <c r="B156" s="141" t="s">
        <v>404</v>
      </c>
      <c r="C156" s="134">
        <v>2260.13</v>
      </c>
      <c r="D156" s="134">
        <v>0.61</v>
      </c>
      <c r="E156" s="138">
        <v>1.9</v>
      </c>
      <c r="F156" s="134">
        <v>3.34</v>
      </c>
      <c r="G156" s="134">
        <v>1.37</v>
      </c>
      <c r="H156" s="127">
        <v>6.69</v>
      </c>
    </row>
    <row r="157" spans="1:8" ht="11.1" outlineLevel="1">
      <c r="A157" s="147"/>
      <c r="B157" s="141" t="s">
        <v>405</v>
      </c>
      <c r="C157" s="134">
        <v>2270.75</v>
      </c>
      <c r="D157" s="134">
        <v>0.47</v>
      </c>
      <c r="E157" s="138">
        <v>1.85</v>
      </c>
      <c r="F157" s="134">
        <v>3.03</v>
      </c>
      <c r="G157" s="134">
        <v>1.85</v>
      </c>
      <c r="H157" s="127">
        <v>5.89</v>
      </c>
    </row>
    <row r="158" spans="1:8" ht="11.1" outlineLevel="1">
      <c r="A158" s="148"/>
      <c r="B158" s="141" t="s">
        <v>406</v>
      </c>
      <c r="C158" s="134">
        <v>2279.15</v>
      </c>
      <c r="D158" s="134">
        <v>0.37</v>
      </c>
      <c r="E158" s="138">
        <v>1.46</v>
      </c>
      <c r="F158" s="134">
        <v>3.11</v>
      </c>
      <c r="G158" s="134">
        <v>2.23</v>
      </c>
      <c r="H158" s="135">
        <v>5.26</v>
      </c>
    </row>
    <row r="159" spans="1:8" ht="11.1" outlineLevel="1">
      <c r="A159" s="148"/>
      <c r="B159" s="133" t="s">
        <v>407</v>
      </c>
      <c r="C159" s="134">
        <v>2290.77</v>
      </c>
      <c r="D159" s="134">
        <v>0.51</v>
      </c>
      <c r="E159" s="138">
        <v>1.36</v>
      </c>
      <c r="F159" s="134">
        <v>3.28</v>
      </c>
      <c r="G159" s="134">
        <v>2.75</v>
      </c>
      <c r="H159" s="135">
        <v>5.15</v>
      </c>
    </row>
    <row r="160" spans="1:8" ht="11.1" outlineLevel="1">
      <c r="A160" s="148"/>
      <c r="B160" s="133" t="s">
        <v>408</v>
      </c>
      <c r="C160" s="134">
        <v>2307.0300000000002</v>
      </c>
      <c r="D160" s="134">
        <v>0.71</v>
      </c>
      <c r="E160" s="138">
        <v>1.6</v>
      </c>
      <c r="F160" s="134">
        <v>3.48</v>
      </c>
      <c r="G160" s="134">
        <v>3.48</v>
      </c>
      <c r="H160" s="135">
        <v>6.06</v>
      </c>
    </row>
    <row r="161" spans="1:8" ht="11.1" outlineLevel="1">
      <c r="A161" s="148"/>
      <c r="B161" s="133" t="s">
        <v>409</v>
      </c>
      <c r="C161" s="134">
        <v>2328.02</v>
      </c>
      <c r="D161" s="134">
        <v>0.91</v>
      </c>
      <c r="E161" s="138">
        <v>2.14</v>
      </c>
      <c r="F161" s="134">
        <v>3.63</v>
      </c>
      <c r="G161" s="134">
        <v>4.42</v>
      </c>
      <c r="H161" s="135">
        <v>6.81</v>
      </c>
    </row>
    <row r="162" spans="1:8" ht="11.1" outlineLevel="1">
      <c r="A162" s="148"/>
      <c r="B162" s="133" t="s">
        <v>410</v>
      </c>
      <c r="C162" s="134">
        <v>2344.08</v>
      </c>
      <c r="D162" s="134">
        <v>0.69</v>
      </c>
      <c r="E162" s="138">
        <v>2.33</v>
      </c>
      <c r="F162" s="134">
        <v>3.71</v>
      </c>
      <c r="G162" s="134">
        <v>5.14</v>
      </c>
      <c r="H162" s="135">
        <v>7.18</v>
      </c>
    </row>
    <row r="163" spans="1:8" ht="11.1" outlineLevel="1">
      <c r="A163" s="148"/>
      <c r="B163" s="133" t="s">
        <v>411</v>
      </c>
      <c r="C163" s="134">
        <v>2351.8200000000002</v>
      </c>
      <c r="D163" s="134">
        <v>0.33</v>
      </c>
      <c r="E163" s="138">
        <v>1.94</v>
      </c>
      <c r="F163" s="134">
        <v>3.57</v>
      </c>
      <c r="G163" s="134">
        <v>5.49</v>
      </c>
      <c r="H163" s="135">
        <v>6.7</v>
      </c>
    </row>
    <row r="164" spans="1:8" ht="11.1" outlineLevel="1">
      <c r="A164" s="148"/>
      <c r="B164" s="133" t="s">
        <v>412</v>
      </c>
      <c r="C164" s="134">
        <v>2362.17</v>
      </c>
      <c r="D164" s="134">
        <v>0.44</v>
      </c>
      <c r="E164" s="138">
        <v>1.47</v>
      </c>
      <c r="F164" s="134">
        <v>3.64</v>
      </c>
      <c r="G164" s="134">
        <v>5.95</v>
      </c>
      <c r="H164" s="135">
        <v>6.86</v>
      </c>
    </row>
    <row r="165" spans="1:8" ht="11.1" outlineLevel="1">
      <c r="A165" s="148"/>
      <c r="B165" s="133" t="s">
        <v>413</v>
      </c>
      <c r="C165" s="134">
        <v>2378.4699999999998</v>
      </c>
      <c r="D165" s="134">
        <v>0.69</v>
      </c>
      <c r="E165" s="138">
        <v>1.47</v>
      </c>
      <c r="F165" s="134">
        <v>3.83</v>
      </c>
      <c r="G165" s="134">
        <v>6.68</v>
      </c>
      <c r="H165" s="135">
        <v>7.24</v>
      </c>
    </row>
    <row r="166" spans="1:8" ht="11.1" outlineLevel="1">
      <c r="A166" s="148"/>
      <c r="B166" s="133" t="s">
        <v>414</v>
      </c>
      <c r="C166" s="134">
        <v>2398.92</v>
      </c>
      <c r="D166" s="134">
        <v>0.86</v>
      </c>
      <c r="E166" s="138">
        <v>2</v>
      </c>
      <c r="F166" s="134">
        <v>3.98</v>
      </c>
      <c r="G166" s="134">
        <v>7.6</v>
      </c>
      <c r="H166" s="135">
        <v>7.6</v>
      </c>
    </row>
    <row r="167" spans="1:8" ht="6.95" customHeight="1" outlineLevel="1">
      <c r="A167" s="120"/>
      <c r="B167" s="120"/>
      <c r="C167" s="129"/>
      <c r="D167" s="130"/>
      <c r="E167" s="131"/>
      <c r="F167" s="131"/>
      <c r="G167" s="131"/>
      <c r="H167" s="132"/>
    </row>
    <row r="168" spans="1:8" ht="11.1" outlineLevel="1">
      <c r="A168" s="122">
        <v>2005</v>
      </c>
      <c r="B168" s="141" t="s">
        <v>403</v>
      </c>
      <c r="C168" s="134">
        <v>2412.83</v>
      </c>
      <c r="D168" s="134">
        <v>0.57999999999999996</v>
      </c>
      <c r="E168" s="138">
        <v>2.14</v>
      </c>
      <c r="F168" s="134">
        <v>3.64</v>
      </c>
      <c r="G168" s="134">
        <v>0.57999999999999996</v>
      </c>
      <c r="H168" s="127">
        <v>7.41</v>
      </c>
    </row>
    <row r="169" spans="1:8" ht="11.1" outlineLevel="1">
      <c r="A169" s="146"/>
      <c r="B169" s="141" t="s">
        <v>404</v>
      </c>
      <c r="C169" s="134">
        <v>2427.0700000000002</v>
      </c>
      <c r="D169" s="134">
        <v>0.59</v>
      </c>
      <c r="E169" s="138">
        <v>2.04</v>
      </c>
      <c r="F169" s="134">
        <v>3.54</v>
      </c>
      <c r="G169" s="134">
        <v>1.17</v>
      </c>
      <c r="H169" s="127">
        <v>7.39</v>
      </c>
    </row>
    <row r="170" spans="1:8" ht="11.1" outlineLevel="1">
      <c r="A170" s="146"/>
      <c r="B170" s="141" t="s">
        <v>405</v>
      </c>
      <c r="C170" s="134">
        <v>2441.87</v>
      </c>
      <c r="D170" s="134">
        <v>0.61</v>
      </c>
      <c r="E170" s="138">
        <v>1.79</v>
      </c>
      <c r="F170" s="134">
        <v>3.83</v>
      </c>
      <c r="G170" s="134">
        <v>1.79</v>
      </c>
      <c r="H170" s="127">
        <v>7.54</v>
      </c>
    </row>
    <row r="171" spans="1:8" ht="11.1" outlineLevel="1">
      <c r="A171" s="148"/>
      <c r="B171" s="141" t="s">
        <v>406</v>
      </c>
      <c r="C171" s="134">
        <v>2463.11</v>
      </c>
      <c r="D171" s="134">
        <v>0.87</v>
      </c>
      <c r="E171" s="138">
        <v>2.08</v>
      </c>
      <c r="F171" s="134">
        <v>4.2699999999999996</v>
      </c>
      <c r="G171" s="134">
        <v>2.68</v>
      </c>
      <c r="H171" s="135">
        <v>8.07</v>
      </c>
    </row>
    <row r="172" spans="1:8" ht="11.1" outlineLevel="1">
      <c r="A172" s="148"/>
      <c r="B172" s="141" t="s">
        <v>407</v>
      </c>
      <c r="C172" s="134">
        <v>2475.1799999999998</v>
      </c>
      <c r="D172" s="134">
        <v>0.49</v>
      </c>
      <c r="E172" s="138">
        <v>1.98</v>
      </c>
      <c r="F172" s="134">
        <v>4.07</v>
      </c>
      <c r="G172" s="134">
        <v>3.18</v>
      </c>
      <c r="H172" s="135">
        <v>8.0500000000000007</v>
      </c>
    </row>
    <row r="173" spans="1:8" ht="11.1" outlineLevel="1">
      <c r="A173" s="148"/>
      <c r="B173" s="141" t="s">
        <v>408</v>
      </c>
      <c r="C173" s="134">
        <v>2474.6799999999998</v>
      </c>
      <c r="D173" s="134">
        <v>-0.02</v>
      </c>
      <c r="E173" s="138">
        <v>1.34</v>
      </c>
      <c r="F173" s="134">
        <v>3.16</v>
      </c>
      <c r="G173" s="134">
        <v>3.16</v>
      </c>
      <c r="H173" s="135">
        <v>7.27</v>
      </c>
    </row>
    <row r="174" spans="1:8" ht="11.1" outlineLevel="1">
      <c r="A174" s="148"/>
      <c r="B174" s="141" t="s">
        <v>409</v>
      </c>
      <c r="C174" s="134">
        <v>2480.87</v>
      </c>
      <c r="D174" s="134">
        <v>0.25</v>
      </c>
      <c r="E174" s="138">
        <v>0.72</v>
      </c>
      <c r="F174" s="134">
        <v>2.82</v>
      </c>
      <c r="G174" s="134">
        <v>3.42</v>
      </c>
      <c r="H174" s="135">
        <v>6.57</v>
      </c>
    </row>
    <row r="175" spans="1:8" ht="11.1" outlineLevel="1">
      <c r="A175" s="148"/>
      <c r="B175" s="141" t="s">
        <v>410</v>
      </c>
      <c r="C175" s="134">
        <v>2485.09</v>
      </c>
      <c r="D175" s="134">
        <v>0.17</v>
      </c>
      <c r="E175" s="138">
        <v>0.4</v>
      </c>
      <c r="F175" s="134">
        <v>2.39</v>
      </c>
      <c r="G175" s="134">
        <v>3.59</v>
      </c>
      <c r="H175" s="135">
        <v>6.02</v>
      </c>
    </row>
    <row r="176" spans="1:8" ht="11.1" outlineLevel="1">
      <c r="A176" s="148"/>
      <c r="B176" s="141" t="s">
        <v>411</v>
      </c>
      <c r="C176" s="134">
        <v>2493.79</v>
      </c>
      <c r="D176" s="134">
        <v>0.35</v>
      </c>
      <c r="E176" s="138">
        <v>0.77</v>
      </c>
      <c r="F176" s="134">
        <v>2.13</v>
      </c>
      <c r="G176" s="134">
        <v>3.95</v>
      </c>
      <c r="H176" s="135">
        <v>6.04</v>
      </c>
    </row>
    <row r="177" spans="1:13" ht="11.1" outlineLevel="1">
      <c r="A177" s="148"/>
      <c r="B177" s="141" t="s">
        <v>412</v>
      </c>
      <c r="C177" s="134">
        <v>2512.4899999999998</v>
      </c>
      <c r="D177" s="134">
        <v>0.75</v>
      </c>
      <c r="E177" s="138">
        <v>1.27</v>
      </c>
      <c r="F177" s="134">
        <v>2</v>
      </c>
      <c r="G177" s="134">
        <v>4.7300000000000004</v>
      </c>
      <c r="H177" s="135">
        <v>6.36</v>
      </c>
    </row>
    <row r="178" spans="1:13" ht="11.1" outlineLevel="1">
      <c r="A178" s="148"/>
      <c r="B178" s="141" t="s">
        <v>413</v>
      </c>
      <c r="C178" s="134">
        <v>2526.31</v>
      </c>
      <c r="D178" s="134">
        <v>0.55000000000000004</v>
      </c>
      <c r="E178" s="138">
        <v>1.66</v>
      </c>
      <c r="F178" s="134">
        <v>2.0699999999999998</v>
      </c>
      <c r="G178" s="134">
        <v>5.31</v>
      </c>
      <c r="H178" s="135">
        <v>6.22</v>
      </c>
    </row>
    <row r="179" spans="1:13" ht="11.1" outlineLevel="1">
      <c r="A179" s="148"/>
      <c r="B179" s="141" t="s">
        <v>414</v>
      </c>
      <c r="C179" s="134">
        <v>2535.4</v>
      </c>
      <c r="D179" s="134">
        <v>0.36</v>
      </c>
      <c r="E179" s="138">
        <v>1.67</v>
      </c>
      <c r="F179" s="134">
        <v>2.4500000000000002</v>
      </c>
      <c r="G179" s="134">
        <v>5.69</v>
      </c>
      <c r="H179" s="135">
        <v>5.69</v>
      </c>
    </row>
    <row r="180" spans="1:13" ht="6.95" customHeight="1" outlineLevel="1">
      <c r="A180" s="120"/>
      <c r="B180" s="120"/>
      <c r="C180" s="129"/>
      <c r="D180" s="130"/>
      <c r="E180" s="131"/>
      <c r="F180" s="131"/>
      <c r="G180" s="131"/>
      <c r="H180" s="132"/>
    </row>
    <row r="181" spans="1:13" ht="11.1" outlineLevel="1">
      <c r="A181" s="122">
        <v>2006</v>
      </c>
      <c r="B181" s="141" t="s">
        <v>403</v>
      </c>
      <c r="C181" s="134">
        <v>2550.36</v>
      </c>
      <c r="D181" s="134">
        <v>0.59</v>
      </c>
      <c r="E181" s="138">
        <v>1.51</v>
      </c>
      <c r="F181" s="134">
        <v>2.8</v>
      </c>
      <c r="G181" s="134">
        <v>0.59</v>
      </c>
      <c r="H181" s="127">
        <v>5.7</v>
      </c>
    </row>
    <row r="182" spans="1:13" ht="11.1" outlineLevel="1">
      <c r="A182" s="146"/>
      <c r="B182" s="141" t="s">
        <v>404</v>
      </c>
      <c r="C182" s="134">
        <v>2560.8200000000002</v>
      </c>
      <c r="D182" s="134">
        <v>0.41</v>
      </c>
      <c r="E182" s="138">
        <v>1.37</v>
      </c>
      <c r="F182" s="134">
        <v>3.05</v>
      </c>
      <c r="G182" s="134">
        <v>1</v>
      </c>
      <c r="H182" s="127">
        <v>5.51</v>
      </c>
    </row>
    <row r="183" spans="1:13" ht="11.1" outlineLevel="1">
      <c r="A183" s="146"/>
      <c r="B183" s="141" t="s">
        <v>405</v>
      </c>
      <c r="C183" s="134">
        <v>2571.83</v>
      </c>
      <c r="D183" s="134">
        <v>0.43</v>
      </c>
      <c r="E183" s="138">
        <v>1.44</v>
      </c>
      <c r="F183" s="134">
        <v>3.13</v>
      </c>
      <c r="G183" s="134">
        <v>1.44</v>
      </c>
      <c r="H183" s="127">
        <v>5.32</v>
      </c>
    </row>
    <row r="184" spans="1:13" ht="11.1" outlineLevel="1">
      <c r="A184" s="148"/>
      <c r="B184" s="141" t="s">
        <v>406</v>
      </c>
      <c r="C184" s="134">
        <v>2577.23</v>
      </c>
      <c r="D184" s="134">
        <v>0.21</v>
      </c>
      <c r="E184" s="138">
        <v>1.05</v>
      </c>
      <c r="F184" s="134">
        <v>2.58</v>
      </c>
      <c r="G184" s="134">
        <v>1.65</v>
      </c>
      <c r="H184" s="127">
        <v>4.63</v>
      </c>
    </row>
    <row r="185" spans="1:13" ht="11.1" outlineLevel="1">
      <c r="A185" s="148"/>
      <c r="B185" s="141" t="s">
        <v>407</v>
      </c>
      <c r="C185" s="134">
        <v>2579.81</v>
      </c>
      <c r="D185" s="134">
        <v>0.1</v>
      </c>
      <c r="E185" s="138">
        <v>0.74</v>
      </c>
      <c r="F185" s="134">
        <v>2.12</v>
      </c>
      <c r="G185" s="134">
        <v>1.75</v>
      </c>
      <c r="H185" s="135">
        <v>4.2300000000000004</v>
      </c>
    </row>
    <row r="186" spans="1:13" ht="11.1" outlineLevel="1">
      <c r="A186" s="148"/>
      <c r="B186" s="141" t="s">
        <v>408</v>
      </c>
      <c r="C186" s="134">
        <v>2574.39</v>
      </c>
      <c r="D186" s="134">
        <v>-0.21</v>
      </c>
      <c r="E186" s="138">
        <v>0.1</v>
      </c>
      <c r="F186" s="134">
        <v>1.54</v>
      </c>
      <c r="G186" s="134">
        <v>1.54</v>
      </c>
      <c r="H186" s="135">
        <v>4.03</v>
      </c>
    </row>
    <row r="187" spans="1:13" ht="11.1" outlineLevel="1">
      <c r="A187" s="148"/>
      <c r="B187" s="141" t="s">
        <v>409</v>
      </c>
      <c r="C187" s="134">
        <v>2579.2800000000002</v>
      </c>
      <c r="D187" s="134">
        <v>0.19</v>
      </c>
      <c r="E187" s="138">
        <v>0.08</v>
      </c>
      <c r="F187" s="134">
        <v>1.1299999999999999</v>
      </c>
      <c r="G187" s="134">
        <v>1.73</v>
      </c>
      <c r="H187" s="135">
        <v>3.97</v>
      </c>
    </row>
    <row r="188" spans="1:13" ht="11.1" outlineLevel="1">
      <c r="A188" s="148"/>
      <c r="B188" s="141" t="s">
        <v>410</v>
      </c>
      <c r="C188" s="134">
        <v>2580.5700000000002</v>
      </c>
      <c r="D188" s="134">
        <v>0.05</v>
      </c>
      <c r="E188" s="138">
        <v>0.03</v>
      </c>
      <c r="F188" s="134">
        <v>0.77</v>
      </c>
      <c r="G188" s="134">
        <v>1.78</v>
      </c>
      <c r="H188" s="135">
        <v>3.84</v>
      </c>
    </row>
    <row r="189" spans="1:13" ht="11.1" outlineLevel="1">
      <c r="A189" s="148"/>
      <c r="B189" s="141" t="s">
        <v>411</v>
      </c>
      <c r="C189" s="134">
        <v>2585.9899999999998</v>
      </c>
      <c r="D189" s="134">
        <v>0.21</v>
      </c>
      <c r="E189" s="138">
        <v>0.45</v>
      </c>
      <c r="F189" s="134">
        <v>0.55000000000000004</v>
      </c>
      <c r="G189" s="134">
        <v>2</v>
      </c>
      <c r="H189" s="135">
        <v>3.7</v>
      </c>
    </row>
    <row r="190" spans="1:13" ht="11.1" outlineLevel="1">
      <c r="A190" s="148"/>
      <c r="B190" s="141" t="s">
        <v>412</v>
      </c>
      <c r="C190" s="134">
        <v>2594.52</v>
      </c>
      <c r="D190" s="134">
        <v>0.33</v>
      </c>
      <c r="E190" s="138">
        <v>0.59</v>
      </c>
      <c r="F190" s="134">
        <v>0.67</v>
      </c>
      <c r="G190" s="134">
        <v>2.33</v>
      </c>
      <c r="H190" s="135">
        <v>3.26</v>
      </c>
      <c r="J190" s="16"/>
      <c r="K190" s="16"/>
      <c r="L190" s="16"/>
      <c r="M190" s="16"/>
    </row>
    <row r="191" spans="1:13" ht="11.1" outlineLevel="1">
      <c r="A191" s="148"/>
      <c r="B191" s="141" t="s">
        <v>413</v>
      </c>
      <c r="C191" s="134">
        <v>2602.56</v>
      </c>
      <c r="D191" s="134">
        <v>0.31</v>
      </c>
      <c r="E191" s="138">
        <v>0.85</v>
      </c>
      <c r="F191" s="134">
        <v>0.88</v>
      </c>
      <c r="G191" s="134">
        <v>2.65</v>
      </c>
      <c r="H191" s="135">
        <v>3.02</v>
      </c>
    </row>
    <row r="192" spans="1:13" ht="11.1" outlineLevel="1">
      <c r="A192" s="148"/>
      <c r="B192" s="141" t="s">
        <v>414</v>
      </c>
      <c r="C192" s="134">
        <v>2615.0500000000002</v>
      </c>
      <c r="D192" s="134">
        <v>0.48</v>
      </c>
      <c r="E192" s="138">
        <v>1.1200000000000001</v>
      </c>
      <c r="F192" s="134">
        <v>1.58</v>
      </c>
      <c r="G192" s="134">
        <v>3.14</v>
      </c>
      <c r="H192" s="135">
        <v>3.14</v>
      </c>
    </row>
    <row r="193" spans="1:8" ht="6.95" customHeight="1" outlineLevel="1">
      <c r="A193" s="120"/>
      <c r="B193" s="120"/>
      <c r="C193" s="129"/>
      <c r="D193" s="130"/>
      <c r="E193" s="131"/>
      <c r="F193" s="131"/>
      <c r="G193" s="131"/>
      <c r="H193" s="132"/>
    </row>
    <row r="194" spans="1:8" ht="11.1" outlineLevel="1">
      <c r="A194" s="122">
        <v>2007</v>
      </c>
      <c r="B194" s="141" t="s">
        <v>403</v>
      </c>
      <c r="C194" s="134">
        <v>2626.56</v>
      </c>
      <c r="D194" s="134">
        <v>0.44</v>
      </c>
      <c r="E194" s="138">
        <v>1.23</v>
      </c>
      <c r="F194" s="134">
        <v>1.83</v>
      </c>
      <c r="G194" s="134">
        <v>0.44</v>
      </c>
      <c r="H194" s="135">
        <v>2.99</v>
      </c>
    </row>
    <row r="195" spans="1:8" ht="11.1" outlineLevel="1">
      <c r="A195" s="146"/>
      <c r="B195" s="141" t="s">
        <v>404</v>
      </c>
      <c r="C195" s="134">
        <v>2638.12</v>
      </c>
      <c r="D195" s="134">
        <v>0.44</v>
      </c>
      <c r="E195" s="138">
        <v>1.37</v>
      </c>
      <c r="F195" s="134">
        <v>2.23</v>
      </c>
      <c r="G195" s="134">
        <v>0.88</v>
      </c>
      <c r="H195" s="135">
        <v>3.02</v>
      </c>
    </row>
    <row r="196" spans="1:8" ht="11.1" outlineLevel="1">
      <c r="A196" s="146"/>
      <c r="B196" s="141" t="s">
        <v>405</v>
      </c>
      <c r="C196" s="134">
        <v>2647.88</v>
      </c>
      <c r="D196" s="134">
        <v>0.37</v>
      </c>
      <c r="E196" s="138">
        <v>1.26</v>
      </c>
      <c r="F196" s="134">
        <v>2.39</v>
      </c>
      <c r="G196" s="134">
        <v>1.26</v>
      </c>
      <c r="H196" s="135">
        <v>2.96</v>
      </c>
    </row>
    <row r="197" spans="1:8" ht="11.1" outlineLevel="1">
      <c r="A197" s="148"/>
      <c r="B197" s="141" t="s">
        <v>406</v>
      </c>
      <c r="C197" s="134">
        <v>2654.5</v>
      </c>
      <c r="D197" s="134">
        <v>0.25</v>
      </c>
      <c r="E197" s="138">
        <v>1.06</v>
      </c>
      <c r="F197" s="134">
        <v>2.31</v>
      </c>
      <c r="G197" s="134">
        <v>1.51</v>
      </c>
      <c r="H197" s="135">
        <v>3</v>
      </c>
    </row>
    <row r="198" spans="1:8" ht="11.1" outlineLevel="1">
      <c r="A198" s="148"/>
      <c r="B198" s="141" t="s">
        <v>407</v>
      </c>
      <c r="C198" s="134">
        <v>2661.93</v>
      </c>
      <c r="D198" s="134">
        <v>0.28000000000000003</v>
      </c>
      <c r="E198" s="138">
        <v>0.9</v>
      </c>
      <c r="F198" s="134">
        <v>2.2799999999999998</v>
      </c>
      <c r="G198" s="134">
        <v>1.79</v>
      </c>
      <c r="H198" s="135">
        <v>3.18</v>
      </c>
    </row>
    <row r="199" spans="1:8" ht="11.1" outlineLevel="1">
      <c r="A199" s="148"/>
      <c r="B199" s="141" t="s">
        <v>408</v>
      </c>
      <c r="C199" s="134">
        <v>2669.38</v>
      </c>
      <c r="D199" s="134">
        <v>0.28000000000000003</v>
      </c>
      <c r="E199" s="138">
        <v>0.81</v>
      </c>
      <c r="F199" s="134">
        <v>2.08</v>
      </c>
      <c r="G199" s="134">
        <v>2.08</v>
      </c>
      <c r="H199" s="135">
        <v>3.69</v>
      </c>
    </row>
    <row r="200" spans="1:8" ht="11.1" outlineLevel="1">
      <c r="A200" s="148"/>
      <c r="B200" s="141" t="s">
        <v>409</v>
      </c>
      <c r="C200" s="134">
        <v>2675.79</v>
      </c>
      <c r="D200" s="134">
        <v>0.24</v>
      </c>
      <c r="E200" s="138">
        <v>0.8</v>
      </c>
      <c r="F200" s="134">
        <v>1.87</v>
      </c>
      <c r="G200" s="134">
        <v>2.3199999999999998</v>
      </c>
      <c r="H200" s="135">
        <v>3.74</v>
      </c>
    </row>
    <row r="201" spans="1:8" ht="11.1" outlineLevel="1">
      <c r="A201" s="148"/>
      <c r="B201" s="141" t="s">
        <v>410</v>
      </c>
      <c r="C201" s="134">
        <v>2688.37</v>
      </c>
      <c r="D201" s="134">
        <v>0.47</v>
      </c>
      <c r="E201" s="138">
        <v>0.99</v>
      </c>
      <c r="F201" s="134">
        <v>1.9</v>
      </c>
      <c r="G201" s="134">
        <v>2.8</v>
      </c>
      <c r="H201" s="135">
        <v>4.18</v>
      </c>
    </row>
    <row r="202" spans="1:8" ht="11.1" outlineLevel="1">
      <c r="A202" s="148"/>
      <c r="B202" s="141" t="s">
        <v>411</v>
      </c>
      <c r="C202" s="134">
        <v>2693.21</v>
      </c>
      <c r="D202" s="134">
        <v>0.18</v>
      </c>
      <c r="E202" s="138">
        <v>0.89</v>
      </c>
      <c r="F202" s="134">
        <v>1.71</v>
      </c>
      <c r="G202" s="134">
        <v>2.99</v>
      </c>
      <c r="H202" s="135">
        <v>4.1500000000000004</v>
      </c>
    </row>
    <row r="203" spans="1:8" ht="11.1" outlineLevel="1">
      <c r="A203" s="148"/>
      <c r="B203" s="141" t="s">
        <v>412</v>
      </c>
      <c r="C203" s="134">
        <v>2701.29</v>
      </c>
      <c r="D203" s="134">
        <v>0.3</v>
      </c>
      <c r="E203" s="138">
        <v>0.95</v>
      </c>
      <c r="F203" s="134">
        <v>1.76</v>
      </c>
      <c r="G203" s="134">
        <v>3.3</v>
      </c>
      <c r="H203" s="135">
        <v>4.12</v>
      </c>
    </row>
    <row r="204" spans="1:8" ht="11.1" outlineLevel="1">
      <c r="A204" s="148"/>
      <c r="B204" s="141" t="s">
        <v>413</v>
      </c>
      <c r="C204" s="134">
        <v>2711.55</v>
      </c>
      <c r="D204" s="134">
        <v>0.38</v>
      </c>
      <c r="E204" s="138">
        <v>0.86</v>
      </c>
      <c r="F204" s="134">
        <v>1.86</v>
      </c>
      <c r="G204" s="134">
        <v>3.69</v>
      </c>
      <c r="H204" s="135">
        <v>4.1900000000000004</v>
      </c>
    </row>
    <row r="205" spans="1:8" ht="11.1" outlineLevel="1">
      <c r="A205" s="148"/>
      <c r="B205" s="141" t="s">
        <v>414</v>
      </c>
      <c r="C205" s="134">
        <v>2731.62</v>
      </c>
      <c r="D205" s="134">
        <v>0.74</v>
      </c>
      <c r="E205" s="138">
        <v>1.43</v>
      </c>
      <c r="F205" s="134">
        <v>2.33</v>
      </c>
      <c r="G205" s="134">
        <v>4.46</v>
      </c>
      <c r="H205" s="135">
        <v>4.46</v>
      </c>
    </row>
    <row r="206" spans="1:8" ht="6.95" customHeight="1" outlineLevel="1">
      <c r="A206" s="120"/>
      <c r="B206" s="120"/>
      <c r="C206" s="129"/>
      <c r="D206" s="130"/>
      <c r="E206" s="131"/>
      <c r="F206" s="131"/>
      <c r="G206" s="131"/>
      <c r="H206" s="132"/>
    </row>
    <row r="207" spans="1:8" ht="11.1" outlineLevel="1">
      <c r="A207" s="122">
        <v>2008</v>
      </c>
      <c r="B207" s="141" t="s">
        <v>403</v>
      </c>
      <c r="C207" s="134">
        <v>2746.37</v>
      </c>
      <c r="D207" s="134">
        <v>0.54</v>
      </c>
      <c r="E207" s="138">
        <v>1.67</v>
      </c>
      <c r="F207" s="134">
        <v>2.64</v>
      </c>
      <c r="G207" s="134">
        <v>0.54</v>
      </c>
      <c r="H207" s="135">
        <v>4.5599999999999996</v>
      </c>
    </row>
    <row r="208" spans="1:8" ht="11.1" outlineLevel="1">
      <c r="A208" s="146"/>
      <c r="B208" s="141" t="s">
        <v>404</v>
      </c>
      <c r="C208" s="134">
        <v>2759.83</v>
      </c>
      <c r="D208" s="134">
        <v>0.49</v>
      </c>
      <c r="E208" s="138">
        <v>1.78</v>
      </c>
      <c r="F208" s="134">
        <v>2.66</v>
      </c>
      <c r="G208" s="134">
        <v>1.03</v>
      </c>
      <c r="H208" s="135">
        <v>4.6100000000000003</v>
      </c>
    </row>
    <row r="209" spans="1:9" ht="11.1" outlineLevel="1">
      <c r="A209" s="146"/>
      <c r="B209" s="141" t="s">
        <v>405</v>
      </c>
      <c r="C209" s="134">
        <v>2773.08</v>
      </c>
      <c r="D209" s="134">
        <v>0.48</v>
      </c>
      <c r="E209" s="138">
        <v>1.52</v>
      </c>
      <c r="F209" s="134">
        <v>2.97</v>
      </c>
      <c r="G209" s="134">
        <v>1.52</v>
      </c>
      <c r="H209" s="135">
        <v>4.7300000000000004</v>
      </c>
    </row>
    <row r="210" spans="1:9" ht="11.1" outlineLevel="1">
      <c r="A210" s="146"/>
      <c r="B210" s="141" t="s">
        <v>406</v>
      </c>
      <c r="C210" s="134">
        <v>2788.33</v>
      </c>
      <c r="D210" s="134">
        <v>0.55000000000000004</v>
      </c>
      <c r="E210" s="138">
        <v>1.53</v>
      </c>
      <c r="F210" s="134">
        <v>3.22</v>
      </c>
      <c r="G210" s="134">
        <v>2.08</v>
      </c>
      <c r="H210" s="135">
        <v>5.04</v>
      </c>
    </row>
    <row r="211" spans="1:9" ht="11.1" outlineLevel="1">
      <c r="A211" s="146"/>
      <c r="B211" s="141" t="s">
        <v>407</v>
      </c>
      <c r="C211" s="134">
        <v>2810.36</v>
      </c>
      <c r="D211" s="134">
        <v>0.79</v>
      </c>
      <c r="E211" s="138">
        <v>1.83</v>
      </c>
      <c r="F211" s="134">
        <v>3.64</v>
      </c>
      <c r="G211" s="134">
        <v>2.88</v>
      </c>
      <c r="H211" s="135">
        <v>5.58</v>
      </c>
    </row>
    <row r="212" spans="1:9" ht="11.1" outlineLevel="1">
      <c r="A212" s="146"/>
      <c r="B212" s="141" t="s">
        <v>408</v>
      </c>
      <c r="C212" s="134">
        <v>2831.16</v>
      </c>
      <c r="D212" s="134">
        <v>0.74</v>
      </c>
      <c r="E212" s="138">
        <v>2.09</v>
      </c>
      <c r="F212" s="134">
        <v>3.64</v>
      </c>
      <c r="G212" s="134">
        <v>3.64</v>
      </c>
      <c r="H212" s="135">
        <v>6.06</v>
      </c>
    </row>
    <row r="213" spans="1:9" ht="11.1" outlineLevel="1">
      <c r="A213" s="146"/>
      <c r="B213" s="141" t="s">
        <v>409</v>
      </c>
      <c r="C213" s="134">
        <v>2846.16</v>
      </c>
      <c r="D213" s="134">
        <v>0.53</v>
      </c>
      <c r="E213" s="138">
        <v>2.0699999999999998</v>
      </c>
      <c r="F213" s="134">
        <v>3.63</v>
      </c>
      <c r="G213" s="134">
        <v>4.1900000000000004</v>
      </c>
      <c r="H213" s="135">
        <v>6.37</v>
      </c>
      <c r="I213" s="16"/>
    </row>
    <row r="214" spans="1:9" ht="11.1" outlineLevel="1">
      <c r="A214" s="146"/>
      <c r="B214" s="141" t="s">
        <v>410</v>
      </c>
      <c r="C214" s="134">
        <v>2854.13</v>
      </c>
      <c r="D214" s="134">
        <v>0.28000000000000003</v>
      </c>
      <c r="E214" s="138">
        <v>1.56</v>
      </c>
      <c r="F214" s="134">
        <v>3.42</v>
      </c>
      <c r="G214" s="134">
        <v>4.4800000000000004</v>
      </c>
      <c r="H214" s="135">
        <v>6.17</v>
      </c>
      <c r="I214" s="16"/>
    </row>
    <row r="215" spans="1:9" ht="11.1" outlineLevel="1">
      <c r="A215" s="146"/>
      <c r="B215" s="141" t="s">
        <v>411</v>
      </c>
      <c r="C215" s="134">
        <v>2861.55</v>
      </c>
      <c r="D215" s="134">
        <v>0.26</v>
      </c>
      <c r="E215" s="138">
        <v>1.07</v>
      </c>
      <c r="F215" s="134">
        <v>3.19</v>
      </c>
      <c r="G215" s="134">
        <v>4.76</v>
      </c>
      <c r="H215" s="135">
        <v>6.25</v>
      </c>
      <c r="I215" s="16"/>
    </row>
    <row r="216" spans="1:9" ht="11.1" outlineLevel="1">
      <c r="A216" s="146"/>
      <c r="B216" s="141" t="s">
        <v>412</v>
      </c>
      <c r="C216" s="134">
        <v>2874.43</v>
      </c>
      <c r="D216" s="134">
        <v>0.45</v>
      </c>
      <c r="E216" s="138">
        <v>0.99</v>
      </c>
      <c r="F216" s="134">
        <v>3.09</v>
      </c>
      <c r="G216" s="134">
        <v>5.23</v>
      </c>
      <c r="H216" s="135">
        <v>6.41</v>
      </c>
      <c r="I216" s="16"/>
    </row>
    <row r="217" spans="1:9" ht="11.1" outlineLevel="1">
      <c r="A217" s="146"/>
      <c r="B217" s="141" t="s">
        <v>413</v>
      </c>
      <c r="C217" s="134">
        <v>2884.78</v>
      </c>
      <c r="D217" s="134">
        <v>0.36</v>
      </c>
      <c r="E217" s="138">
        <v>1.07</v>
      </c>
      <c r="F217" s="134">
        <v>2.65</v>
      </c>
      <c r="G217" s="134">
        <v>5.61</v>
      </c>
      <c r="H217" s="135">
        <v>6.39</v>
      </c>
      <c r="I217" s="16"/>
    </row>
    <row r="218" spans="1:9" ht="11.45" outlineLevel="1" thickBot="1">
      <c r="A218" s="160"/>
      <c r="B218" s="161" t="s">
        <v>414</v>
      </c>
      <c r="C218" s="162">
        <v>2892.86</v>
      </c>
      <c r="D218" s="162">
        <v>0.28000000000000003</v>
      </c>
      <c r="E218" s="163">
        <v>1.0900000000000001</v>
      </c>
      <c r="F218" s="162">
        <v>2.1800000000000002</v>
      </c>
      <c r="G218" s="162">
        <v>5.9</v>
      </c>
      <c r="H218" s="164">
        <v>5.9</v>
      </c>
      <c r="I218" s="16"/>
    </row>
    <row r="219" spans="1:9" ht="6.95" customHeight="1" outlineLevel="1" thickTop="1">
      <c r="A219" s="146"/>
      <c r="B219" s="139"/>
      <c r="C219" s="140"/>
      <c r="D219" s="140"/>
      <c r="E219" s="140"/>
      <c r="F219" s="140"/>
      <c r="G219" s="140"/>
      <c r="H219" s="135"/>
      <c r="I219" s="16"/>
    </row>
    <row r="220" spans="1:9" s="17" customFormat="1" ht="6.95" customHeight="1" outlineLevel="1">
      <c r="A220" s="240" t="s">
        <v>415</v>
      </c>
      <c r="B220" s="240"/>
      <c r="C220" s="240"/>
      <c r="D220" s="240"/>
      <c r="E220" s="240"/>
      <c r="F220" s="240"/>
      <c r="G220" s="240"/>
      <c r="H220" s="240"/>
    </row>
    <row r="221" spans="1:9" s="17" customFormat="1" ht="16.5" customHeight="1" outlineLevel="1">
      <c r="A221" s="237" t="s">
        <v>393</v>
      </c>
      <c r="B221" s="237"/>
      <c r="C221" s="237"/>
      <c r="D221" s="237"/>
      <c r="E221" s="237"/>
      <c r="F221" s="237"/>
      <c r="G221" s="237"/>
      <c r="H221" s="237"/>
    </row>
    <row r="222" spans="1:9" ht="12" customHeight="1" outlineLevel="1" thickBot="1">
      <c r="A222" s="101"/>
      <c r="B222" s="101"/>
      <c r="C222" s="102"/>
      <c r="D222" s="101"/>
      <c r="E222" s="101"/>
      <c r="F222" s="101"/>
      <c r="G222" s="101"/>
      <c r="H222" s="103" t="s">
        <v>416</v>
      </c>
    </row>
    <row r="223" spans="1:9" s="18" customFormat="1" ht="14.1" outlineLevel="1" thickTop="1">
      <c r="A223" s="104"/>
      <c r="B223" s="104"/>
      <c r="C223" s="105"/>
      <c r="D223" s="106"/>
      <c r="E223" s="107"/>
      <c r="F223" s="107" t="s">
        <v>395</v>
      </c>
      <c r="G223" s="107"/>
      <c r="H223" s="108"/>
    </row>
    <row r="224" spans="1:9" s="18" customFormat="1" ht="13.5" outlineLevel="1">
      <c r="A224" s="109" t="s">
        <v>396</v>
      </c>
      <c r="B224" s="110" t="s">
        <v>397</v>
      </c>
      <c r="C224" s="111" t="s">
        <v>398</v>
      </c>
      <c r="D224" s="238" t="s">
        <v>399</v>
      </c>
      <c r="E224" s="239"/>
      <c r="F224" s="239"/>
      <c r="G224" s="239"/>
      <c r="H224" s="239"/>
    </row>
    <row r="225" spans="1:8" s="18" customFormat="1" ht="13.5" customHeight="1" outlineLevel="1">
      <c r="A225" s="109"/>
      <c r="B225" s="110"/>
      <c r="C225" s="112" t="s">
        <v>400</v>
      </c>
      <c r="D225" s="113" t="s">
        <v>401</v>
      </c>
      <c r="E225" s="113">
        <v>3</v>
      </c>
      <c r="F225" s="113">
        <v>6</v>
      </c>
      <c r="G225" s="113" t="s">
        <v>401</v>
      </c>
      <c r="H225" s="114">
        <v>12</v>
      </c>
    </row>
    <row r="226" spans="1:8" s="18" customFormat="1" ht="14.25" customHeight="1" outlineLevel="1" thickBot="1">
      <c r="A226" s="115"/>
      <c r="B226" s="115"/>
      <c r="C226" s="116"/>
      <c r="D226" s="117" t="s">
        <v>397</v>
      </c>
      <c r="E226" s="118" t="s">
        <v>402</v>
      </c>
      <c r="F226" s="118" t="s">
        <v>402</v>
      </c>
      <c r="G226" s="118" t="s">
        <v>396</v>
      </c>
      <c r="H226" s="119" t="s">
        <v>402</v>
      </c>
    </row>
    <row r="227" spans="1:8" ht="6.95" customHeight="1" outlineLevel="1">
      <c r="A227" s="120"/>
      <c r="B227" s="120"/>
      <c r="C227" s="121"/>
      <c r="D227" s="122"/>
      <c r="E227" s="123"/>
      <c r="F227" s="123"/>
      <c r="G227" s="123"/>
      <c r="H227" s="124"/>
    </row>
    <row r="228" spans="1:8" ht="11.1" outlineLevel="1">
      <c r="A228" s="122">
        <v>2009</v>
      </c>
      <c r="B228" s="141" t="s">
        <v>403</v>
      </c>
      <c r="C228" s="134">
        <v>2906.74</v>
      </c>
      <c r="D228" s="134">
        <v>0.48</v>
      </c>
      <c r="E228" s="138">
        <v>1.1200000000000001</v>
      </c>
      <c r="F228" s="134">
        <v>2.13</v>
      </c>
      <c r="G228" s="134">
        <v>0.48</v>
      </c>
      <c r="H228" s="135">
        <v>5.84</v>
      </c>
    </row>
    <row r="229" spans="1:8" ht="11.1" outlineLevel="1">
      <c r="A229" s="146"/>
      <c r="B229" s="141" t="s">
        <v>404</v>
      </c>
      <c r="C229" s="134">
        <v>2922.73</v>
      </c>
      <c r="D229" s="134">
        <v>0.55000000000000004</v>
      </c>
      <c r="E229" s="138">
        <v>1.32</v>
      </c>
      <c r="F229" s="134">
        <v>2.4</v>
      </c>
      <c r="G229" s="134">
        <v>1.03</v>
      </c>
      <c r="H229" s="135">
        <v>5.9</v>
      </c>
    </row>
    <row r="230" spans="1:8" ht="11.1" outlineLevel="1">
      <c r="A230" s="146"/>
      <c r="B230" s="141" t="s">
        <v>405</v>
      </c>
      <c r="C230" s="134">
        <v>2928.57</v>
      </c>
      <c r="D230" s="134">
        <v>0.2</v>
      </c>
      <c r="E230" s="138">
        <v>1.23</v>
      </c>
      <c r="F230" s="134">
        <v>2.34</v>
      </c>
      <c r="G230" s="134">
        <v>1.23</v>
      </c>
      <c r="H230" s="135">
        <v>5.61</v>
      </c>
    </row>
    <row r="231" spans="1:8" ht="11.1" outlineLevel="1">
      <c r="A231" s="146"/>
      <c r="B231" s="141" t="s">
        <v>406</v>
      </c>
      <c r="C231" s="134">
        <v>2942.63</v>
      </c>
      <c r="D231" s="134">
        <v>0.48</v>
      </c>
      <c r="E231" s="138">
        <v>1.23</v>
      </c>
      <c r="F231" s="134">
        <v>2.37</v>
      </c>
      <c r="G231" s="134">
        <v>1.72</v>
      </c>
      <c r="H231" s="135">
        <v>5.53</v>
      </c>
    </row>
    <row r="232" spans="1:8" ht="11.1" outlineLevel="1">
      <c r="A232" s="146"/>
      <c r="B232" s="141" t="s">
        <v>407</v>
      </c>
      <c r="C232" s="134">
        <v>2956.46</v>
      </c>
      <c r="D232" s="134">
        <v>0.47</v>
      </c>
      <c r="E232" s="138">
        <v>1.1499999999999999</v>
      </c>
      <c r="F232" s="134">
        <v>2.48</v>
      </c>
      <c r="G232" s="134">
        <v>2.2000000000000002</v>
      </c>
      <c r="H232" s="135">
        <v>5.2</v>
      </c>
    </row>
    <row r="233" spans="1:8" ht="11.1" outlineLevel="1">
      <c r="A233" s="146"/>
      <c r="B233" s="141" t="s">
        <v>408</v>
      </c>
      <c r="C233" s="134">
        <v>2967.1</v>
      </c>
      <c r="D233" s="134">
        <v>0.36</v>
      </c>
      <c r="E233" s="138">
        <v>1.32</v>
      </c>
      <c r="F233" s="134">
        <v>2.57</v>
      </c>
      <c r="G233" s="134">
        <v>2.57</v>
      </c>
      <c r="H233" s="135">
        <v>4.8</v>
      </c>
    </row>
    <row r="234" spans="1:8" ht="11.1" outlineLevel="1">
      <c r="A234" s="146"/>
      <c r="B234" s="141" t="s">
        <v>409</v>
      </c>
      <c r="C234" s="134">
        <v>2974.22</v>
      </c>
      <c r="D234" s="134">
        <v>0.24</v>
      </c>
      <c r="E234" s="138">
        <v>1.07</v>
      </c>
      <c r="F234" s="134">
        <v>2.3199999999999998</v>
      </c>
      <c r="G234" s="134">
        <v>2.81</v>
      </c>
      <c r="H234" s="135">
        <v>4.5</v>
      </c>
    </row>
    <row r="235" spans="1:8" ht="11.1" outlineLevel="1">
      <c r="A235" s="146"/>
      <c r="B235" s="141" t="s">
        <v>410</v>
      </c>
      <c r="C235" s="134">
        <v>2978.68</v>
      </c>
      <c r="D235" s="134">
        <v>0.15</v>
      </c>
      <c r="E235" s="138">
        <v>0.75</v>
      </c>
      <c r="F235" s="134">
        <v>1.91</v>
      </c>
      <c r="G235" s="134">
        <v>2.97</v>
      </c>
      <c r="H235" s="135">
        <v>4.3600000000000003</v>
      </c>
    </row>
    <row r="236" spans="1:8" ht="11.1" outlineLevel="1">
      <c r="A236" s="146"/>
      <c r="B236" s="141" t="s">
        <v>411</v>
      </c>
      <c r="C236" s="134">
        <v>2985.83</v>
      </c>
      <c r="D236" s="134">
        <v>0.24</v>
      </c>
      <c r="E236" s="138">
        <v>0.63</v>
      </c>
      <c r="F236" s="134">
        <v>1.96</v>
      </c>
      <c r="G236" s="134">
        <v>3.21</v>
      </c>
      <c r="H236" s="135">
        <v>4.34</v>
      </c>
    </row>
    <row r="237" spans="1:8" ht="11.1" outlineLevel="1">
      <c r="A237" s="146"/>
      <c r="B237" s="141" t="s">
        <v>412</v>
      </c>
      <c r="C237" s="134">
        <v>2994.19</v>
      </c>
      <c r="D237" s="134">
        <v>0.28000000000000003</v>
      </c>
      <c r="E237" s="138">
        <v>0.67</v>
      </c>
      <c r="F237" s="134">
        <v>1.75</v>
      </c>
      <c r="G237" s="134">
        <v>3.5</v>
      </c>
      <c r="H237" s="135">
        <v>4.17</v>
      </c>
    </row>
    <row r="238" spans="1:8" ht="11.1" outlineLevel="1">
      <c r="A238" s="146"/>
      <c r="B238" s="141" t="s">
        <v>413</v>
      </c>
      <c r="C238" s="134">
        <v>3006.47</v>
      </c>
      <c r="D238" s="134">
        <v>0.41</v>
      </c>
      <c r="E238" s="138">
        <v>0.93</v>
      </c>
      <c r="F238" s="134">
        <v>1.69</v>
      </c>
      <c r="G238" s="134">
        <v>3.93</v>
      </c>
      <c r="H238" s="135">
        <v>4.22</v>
      </c>
    </row>
    <row r="239" spans="1:8" ht="11.1" outlineLevel="1">
      <c r="A239" s="146"/>
      <c r="B239" s="141" t="s">
        <v>414</v>
      </c>
      <c r="C239" s="134">
        <v>3017.59</v>
      </c>
      <c r="D239" s="134">
        <v>0.37</v>
      </c>
      <c r="E239" s="138">
        <v>1.06</v>
      </c>
      <c r="F239" s="134">
        <v>1.7</v>
      </c>
      <c r="G239" s="134">
        <v>4.3099999999999996</v>
      </c>
      <c r="H239" s="135">
        <v>4.3099999999999996</v>
      </c>
    </row>
    <row r="240" spans="1:8" ht="6.95" customHeight="1" outlineLevel="1">
      <c r="A240" s="120"/>
      <c r="B240" s="120"/>
      <c r="C240" s="129"/>
      <c r="D240" s="130"/>
      <c r="E240" s="131"/>
      <c r="F240" s="131"/>
      <c r="G240" s="131"/>
      <c r="H240" s="132"/>
    </row>
    <row r="241" spans="1:8" ht="11.1" outlineLevel="1">
      <c r="A241" s="122">
        <v>2010</v>
      </c>
      <c r="B241" s="141" t="s">
        <v>403</v>
      </c>
      <c r="C241" s="134">
        <v>3040.22</v>
      </c>
      <c r="D241" s="134">
        <v>0.75</v>
      </c>
      <c r="E241" s="138">
        <v>1.54</v>
      </c>
      <c r="F241" s="134">
        <v>2.2200000000000002</v>
      </c>
      <c r="G241" s="134">
        <v>0.75</v>
      </c>
      <c r="H241" s="135">
        <v>4.59</v>
      </c>
    </row>
    <row r="242" spans="1:8" ht="11.1" outlineLevel="1">
      <c r="A242" s="146"/>
      <c r="B242" s="141" t="s">
        <v>404</v>
      </c>
      <c r="C242" s="134">
        <v>3063.93</v>
      </c>
      <c r="D242" s="134">
        <v>0.78</v>
      </c>
      <c r="E242" s="138">
        <v>1.91</v>
      </c>
      <c r="F242" s="134">
        <v>2.86</v>
      </c>
      <c r="G242" s="134">
        <v>1.54</v>
      </c>
      <c r="H242" s="135">
        <v>4.83</v>
      </c>
    </row>
    <row r="243" spans="1:8" ht="11.1" outlineLevel="1">
      <c r="A243" s="146"/>
      <c r="B243" s="141" t="s">
        <v>405</v>
      </c>
      <c r="C243" s="134">
        <v>3079.86</v>
      </c>
      <c r="D243" s="134">
        <v>0.52</v>
      </c>
      <c r="E243" s="138">
        <v>2.06</v>
      </c>
      <c r="F243" s="134">
        <v>3.15</v>
      </c>
      <c r="G243" s="134">
        <v>2.06</v>
      </c>
      <c r="H243" s="135">
        <v>5.17</v>
      </c>
    </row>
    <row r="244" spans="1:8" ht="11.1" outlineLevel="1">
      <c r="A244" s="146"/>
      <c r="B244" s="141" t="s">
        <v>406</v>
      </c>
      <c r="C244" s="134">
        <v>3097.42</v>
      </c>
      <c r="D244" s="134">
        <v>0.56999999999999995</v>
      </c>
      <c r="E244" s="138">
        <v>1.88</v>
      </c>
      <c r="F244" s="134">
        <v>3.45</v>
      </c>
      <c r="G244" s="134">
        <v>2.65</v>
      </c>
      <c r="H244" s="135">
        <v>5.26</v>
      </c>
    </row>
    <row r="245" spans="1:8" ht="11.1" outlineLevel="1">
      <c r="A245" s="146"/>
      <c r="B245" s="141" t="s">
        <v>407</v>
      </c>
      <c r="C245" s="134">
        <v>3110.74</v>
      </c>
      <c r="D245" s="134">
        <v>0.43</v>
      </c>
      <c r="E245" s="138">
        <v>1.53</v>
      </c>
      <c r="F245" s="134">
        <v>3.47</v>
      </c>
      <c r="G245" s="134">
        <v>3.09</v>
      </c>
      <c r="H245" s="135">
        <v>5.22</v>
      </c>
    </row>
    <row r="246" spans="1:8" ht="11.1" outlineLevel="1">
      <c r="A246" s="146"/>
      <c r="B246" s="141" t="s">
        <v>408</v>
      </c>
      <c r="C246" s="134">
        <v>3110.74</v>
      </c>
      <c r="D246" s="134">
        <v>0</v>
      </c>
      <c r="E246" s="138">
        <v>1</v>
      </c>
      <c r="F246" s="134">
        <v>3.09</v>
      </c>
      <c r="G246" s="134">
        <v>3.09</v>
      </c>
      <c r="H246" s="135">
        <v>4.84</v>
      </c>
    </row>
    <row r="247" spans="1:8" ht="11.1" outlineLevel="1">
      <c r="A247" s="146"/>
      <c r="B247" s="141" t="s">
        <v>409</v>
      </c>
      <c r="C247" s="134">
        <v>3111.05</v>
      </c>
      <c r="D247" s="134">
        <v>0.01</v>
      </c>
      <c r="E247" s="138">
        <v>0.44</v>
      </c>
      <c r="F247" s="134">
        <v>2.33</v>
      </c>
      <c r="G247" s="134">
        <v>3.1</v>
      </c>
      <c r="H247" s="135">
        <v>4.5999999999999996</v>
      </c>
    </row>
    <row r="248" spans="1:8" ht="11.1" outlineLevel="1">
      <c r="A248" s="146"/>
      <c r="B248" s="141" t="s">
        <v>410</v>
      </c>
      <c r="C248" s="134">
        <v>3112.29</v>
      </c>
      <c r="D248" s="134">
        <v>0.04</v>
      </c>
      <c r="E248" s="138">
        <v>0.05</v>
      </c>
      <c r="F248" s="134">
        <v>1.58</v>
      </c>
      <c r="G248" s="134">
        <v>3.14</v>
      </c>
      <c r="H248" s="135">
        <v>4.49</v>
      </c>
    </row>
    <row r="249" spans="1:8" ht="11.1" outlineLevel="1">
      <c r="A249" s="146"/>
      <c r="B249" s="141" t="s">
        <v>411</v>
      </c>
      <c r="C249" s="134">
        <v>3126.29</v>
      </c>
      <c r="D249" s="134">
        <v>0.45</v>
      </c>
      <c r="E249" s="138">
        <v>0.5</v>
      </c>
      <c r="F249" s="134">
        <v>1.51</v>
      </c>
      <c r="G249" s="134">
        <v>3.6</v>
      </c>
      <c r="H249" s="135">
        <v>4.7</v>
      </c>
    </row>
    <row r="250" spans="1:8" ht="11.1" outlineLevel="1">
      <c r="A250" s="146"/>
      <c r="B250" s="141" t="s">
        <v>412</v>
      </c>
      <c r="C250" s="134">
        <v>3149.74</v>
      </c>
      <c r="D250" s="134">
        <v>0.75</v>
      </c>
      <c r="E250" s="138">
        <v>1.24</v>
      </c>
      <c r="F250" s="134">
        <v>1.69</v>
      </c>
      <c r="G250" s="134">
        <v>4.38</v>
      </c>
      <c r="H250" s="135">
        <v>5.2</v>
      </c>
    </row>
    <row r="251" spans="1:8" ht="11.1" outlineLevel="1">
      <c r="A251" s="146"/>
      <c r="B251" s="141" t="s">
        <v>413</v>
      </c>
      <c r="C251" s="134">
        <v>3175.88</v>
      </c>
      <c r="D251" s="134">
        <v>0.83</v>
      </c>
      <c r="E251" s="138">
        <v>2.04</v>
      </c>
      <c r="F251" s="134">
        <v>2.09</v>
      </c>
      <c r="G251" s="134">
        <v>5.25</v>
      </c>
      <c r="H251" s="135">
        <v>5.63</v>
      </c>
    </row>
    <row r="252" spans="1:8" ht="11.1" outlineLevel="1">
      <c r="A252" s="146"/>
      <c r="B252" s="141" t="s">
        <v>414</v>
      </c>
      <c r="C252" s="134">
        <v>3195.89</v>
      </c>
      <c r="D252" s="134">
        <v>0.63</v>
      </c>
      <c r="E252" s="138">
        <v>2.23</v>
      </c>
      <c r="F252" s="134">
        <v>2.74</v>
      </c>
      <c r="G252" s="134">
        <v>5.91</v>
      </c>
      <c r="H252" s="135">
        <v>5.91</v>
      </c>
    </row>
    <row r="253" spans="1:8" ht="6.95" customHeight="1" outlineLevel="1">
      <c r="A253" s="120"/>
      <c r="B253" s="120"/>
      <c r="C253" s="129"/>
      <c r="D253" s="130"/>
      <c r="E253" s="131"/>
      <c r="F253" s="131"/>
      <c r="G253" s="131"/>
      <c r="H253" s="132"/>
    </row>
    <row r="254" spans="1:8" ht="11.1" outlineLevel="1">
      <c r="A254" s="122">
        <v>2011</v>
      </c>
      <c r="B254" s="141" t="s">
        <v>403</v>
      </c>
      <c r="C254" s="134">
        <v>3222.42</v>
      </c>
      <c r="D254" s="134">
        <v>0.83</v>
      </c>
      <c r="E254" s="138">
        <v>2.31</v>
      </c>
      <c r="F254" s="134">
        <v>3.58</v>
      </c>
      <c r="G254" s="134">
        <v>0.83</v>
      </c>
      <c r="H254" s="135">
        <v>5.99</v>
      </c>
    </row>
    <row r="255" spans="1:8" ht="11.1" outlineLevel="1">
      <c r="A255" s="146"/>
      <c r="B255" s="141" t="s">
        <v>404</v>
      </c>
      <c r="C255" s="134">
        <v>3248.2</v>
      </c>
      <c r="D255" s="134">
        <v>0.8</v>
      </c>
      <c r="E255" s="138">
        <v>2.2799999999999998</v>
      </c>
      <c r="F255" s="134">
        <v>4.37</v>
      </c>
      <c r="G255" s="134">
        <v>1.64</v>
      </c>
      <c r="H255" s="135">
        <v>6.01</v>
      </c>
    </row>
    <row r="256" spans="1:8" ht="11.1" outlineLevel="1">
      <c r="A256" s="146"/>
      <c r="B256" s="141" t="s">
        <v>405</v>
      </c>
      <c r="C256" s="134">
        <v>3273.86</v>
      </c>
      <c r="D256" s="134">
        <v>0.79</v>
      </c>
      <c r="E256" s="138">
        <v>2.44</v>
      </c>
      <c r="F256" s="134">
        <v>4.72</v>
      </c>
      <c r="G256" s="134">
        <v>2.44</v>
      </c>
      <c r="H256" s="135">
        <v>6.3</v>
      </c>
    </row>
    <row r="257" spans="1:8" ht="11.1" outlineLevel="1">
      <c r="A257" s="146"/>
      <c r="B257" s="141" t="s">
        <v>406</v>
      </c>
      <c r="C257" s="134">
        <v>3299.07</v>
      </c>
      <c r="D257" s="134">
        <v>0.77</v>
      </c>
      <c r="E257" s="138">
        <v>2.38</v>
      </c>
      <c r="F257" s="134">
        <v>4.74</v>
      </c>
      <c r="G257" s="134">
        <v>3.23</v>
      </c>
      <c r="H257" s="135">
        <v>6.51</v>
      </c>
    </row>
    <row r="258" spans="1:8" ht="11.1" outlineLevel="1">
      <c r="A258" s="146"/>
      <c r="B258" s="141" t="s">
        <v>407</v>
      </c>
      <c r="C258" s="134">
        <v>3314.58</v>
      </c>
      <c r="D258" s="134">
        <v>0.47</v>
      </c>
      <c r="E258" s="138">
        <v>2.04</v>
      </c>
      <c r="F258" s="134">
        <v>4.37</v>
      </c>
      <c r="G258" s="134">
        <v>3.71</v>
      </c>
      <c r="H258" s="135">
        <v>6.55</v>
      </c>
    </row>
    <row r="259" spans="1:8" ht="11.1" outlineLevel="1">
      <c r="A259" s="146"/>
      <c r="B259" s="141" t="s">
        <v>408</v>
      </c>
      <c r="C259" s="134">
        <v>3319.55</v>
      </c>
      <c r="D259" s="134">
        <v>0.15</v>
      </c>
      <c r="E259" s="138">
        <v>1.4</v>
      </c>
      <c r="F259" s="134">
        <v>3.87</v>
      </c>
      <c r="G259" s="134">
        <v>3.87</v>
      </c>
      <c r="H259" s="135">
        <v>6.71</v>
      </c>
    </row>
    <row r="260" spans="1:8" ht="11.1" outlineLevel="1">
      <c r="A260" s="146"/>
      <c r="B260" s="141" t="s">
        <v>409</v>
      </c>
      <c r="C260" s="134">
        <v>3324.86</v>
      </c>
      <c r="D260" s="134">
        <v>0.16</v>
      </c>
      <c r="E260" s="138">
        <v>0.78</v>
      </c>
      <c r="F260" s="134">
        <v>3.18</v>
      </c>
      <c r="G260" s="134">
        <v>4.04</v>
      </c>
      <c r="H260" s="135">
        <v>6.87</v>
      </c>
    </row>
    <row r="261" spans="1:8" ht="11.1" outlineLevel="1">
      <c r="A261" s="146"/>
      <c r="B261" s="141" t="s">
        <v>410</v>
      </c>
      <c r="C261" s="134">
        <v>3337.16</v>
      </c>
      <c r="D261" s="134">
        <v>0.37</v>
      </c>
      <c r="E261" s="138">
        <v>0.68</v>
      </c>
      <c r="F261" s="134">
        <v>2.74</v>
      </c>
      <c r="G261" s="134">
        <v>4.42</v>
      </c>
      <c r="H261" s="135">
        <v>7.23</v>
      </c>
    </row>
    <row r="262" spans="1:8" ht="11.1" outlineLevel="1">
      <c r="A262" s="146"/>
      <c r="B262" s="141" t="s">
        <v>411</v>
      </c>
      <c r="C262" s="134">
        <v>3354.85</v>
      </c>
      <c r="D262" s="134">
        <v>0.53</v>
      </c>
      <c r="E262" s="138">
        <v>1.06</v>
      </c>
      <c r="F262" s="134">
        <v>2.4700000000000002</v>
      </c>
      <c r="G262" s="134">
        <v>4.97</v>
      </c>
      <c r="H262" s="135">
        <v>7.31</v>
      </c>
    </row>
    <row r="263" spans="1:8" ht="11.1" outlineLevel="1">
      <c r="A263" s="146"/>
      <c r="B263" s="141" t="s">
        <v>412</v>
      </c>
      <c r="C263" s="134">
        <v>3369.28</v>
      </c>
      <c r="D263" s="134">
        <v>0.43</v>
      </c>
      <c r="E263" s="138">
        <v>1.34</v>
      </c>
      <c r="F263" s="134">
        <v>2.13</v>
      </c>
      <c r="G263" s="134">
        <v>5.43</v>
      </c>
      <c r="H263" s="135">
        <v>6.97</v>
      </c>
    </row>
    <row r="264" spans="1:8" ht="11.1" outlineLevel="1">
      <c r="A264" s="146"/>
      <c r="B264" s="141" t="s">
        <v>413</v>
      </c>
      <c r="C264" s="134">
        <v>3386.8</v>
      </c>
      <c r="D264" s="134">
        <v>0.52</v>
      </c>
      <c r="E264" s="138">
        <v>1.49</v>
      </c>
      <c r="F264" s="134">
        <v>2.1800000000000002</v>
      </c>
      <c r="G264" s="134">
        <v>5.97</v>
      </c>
      <c r="H264" s="135">
        <v>6.64</v>
      </c>
    </row>
    <row r="265" spans="1:8" ht="11.1" outlineLevel="1">
      <c r="A265" s="146"/>
      <c r="B265" s="141" t="s">
        <v>414</v>
      </c>
      <c r="C265" s="134">
        <v>3403.73</v>
      </c>
      <c r="D265" s="134">
        <v>0.5</v>
      </c>
      <c r="E265" s="138">
        <v>1.46</v>
      </c>
      <c r="F265" s="134">
        <v>2.54</v>
      </c>
      <c r="G265" s="134">
        <v>6.5</v>
      </c>
      <c r="H265" s="135">
        <v>6.5</v>
      </c>
    </row>
    <row r="266" spans="1:8" ht="6.95" customHeight="1" outlineLevel="1">
      <c r="A266" s="146"/>
      <c r="B266" s="141"/>
      <c r="C266" s="134"/>
      <c r="D266" s="134"/>
      <c r="E266" s="138"/>
      <c r="F266" s="134"/>
      <c r="G266" s="134"/>
      <c r="H266" s="135"/>
    </row>
    <row r="267" spans="1:8" ht="11.1" outlineLevel="1">
      <c r="A267" s="122">
        <v>2012</v>
      </c>
      <c r="B267" s="141" t="s">
        <v>403</v>
      </c>
      <c r="C267" s="134">
        <v>3422.79</v>
      </c>
      <c r="D267" s="134">
        <v>0.56000000000000005</v>
      </c>
      <c r="E267" s="138">
        <v>1.59</v>
      </c>
      <c r="F267" s="134">
        <v>2.95</v>
      </c>
      <c r="G267" s="134">
        <v>0.56000000000000005</v>
      </c>
      <c r="H267" s="135">
        <v>6.22</v>
      </c>
    </row>
    <row r="268" spans="1:8" ht="11.1" outlineLevel="1">
      <c r="A268" s="146"/>
      <c r="B268" s="141" t="s">
        <v>404</v>
      </c>
      <c r="C268" s="134">
        <v>3438.19</v>
      </c>
      <c r="D268" s="134">
        <v>0.45</v>
      </c>
      <c r="E268" s="138">
        <v>1.52</v>
      </c>
      <c r="F268" s="134">
        <v>3.03</v>
      </c>
      <c r="G268" s="134">
        <v>1.01</v>
      </c>
      <c r="H268" s="135">
        <v>5.85</v>
      </c>
    </row>
    <row r="269" spans="1:8" ht="11.1" outlineLevel="1">
      <c r="A269" s="146"/>
      <c r="B269" s="141" t="s">
        <v>405</v>
      </c>
      <c r="C269" s="134">
        <v>3445.41</v>
      </c>
      <c r="D269" s="134">
        <v>0.21</v>
      </c>
      <c r="E269" s="138">
        <v>1.22</v>
      </c>
      <c r="F269" s="134">
        <v>2.7</v>
      </c>
      <c r="G269" s="134">
        <v>1.22</v>
      </c>
      <c r="H269" s="135">
        <v>5.24</v>
      </c>
    </row>
    <row r="270" spans="1:8" ht="11.1" outlineLevel="1">
      <c r="A270" s="146"/>
      <c r="B270" s="141" t="s">
        <v>406</v>
      </c>
      <c r="C270" s="134">
        <v>3467.46</v>
      </c>
      <c r="D270" s="134">
        <v>0.64</v>
      </c>
      <c r="E270" s="138">
        <v>1.31</v>
      </c>
      <c r="F270" s="134">
        <v>2.91</v>
      </c>
      <c r="G270" s="134">
        <v>1.87</v>
      </c>
      <c r="H270" s="135">
        <v>5.0999999999999996</v>
      </c>
    </row>
    <row r="271" spans="1:8" ht="11.1" outlineLevel="1">
      <c r="A271" s="146"/>
      <c r="B271" s="141" t="s">
        <v>407</v>
      </c>
      <c r="C271" s="134">
        <v>3479.94</v>
      </c>
      <c r="D271" s="134">
        <v>0.36</v>
      </c>
      <c r="E271" s="138">
        <v>1.21</v>
      </c>
      <c r="F271" s="134">
        <v>2.75</v>
      </c>
      <c r="G271" s="134">
        <v>2.2400000000000002</v>
      </c>
      <c r="H271" s="135">
        <v>4.99</v>
      </c>
    </row>
    <row r="272" spans="1:8" ht="11.1" outlineLevel="1">
      <c r="A272" s="146"/>
      <c r="B272" s="141" t="s">
        <v>408</v>
      </c>
      <c r="C272" s="134">
        <v>3482.72</v>
      </c>
      <c r="D272" s="134">
        <v>0.08</v>
      </c>
      <c r="E272" s="138">
        <v>1.08</v>
      </c>
      <c r="F272" s="134">
        <v>2.3199999999999998</v>
      </c>
      <c r="G272" s="134">
        <v>2.3199999999999998</v>
      </c>
      <c r="H272" s="135">
        <v>4.92</v>
      </c>
    </row>
    <row r="273" spans="1:8" ht="11.1" outlineLevel="1">
      <c r="A273" s="146"/>
      <c r="B273" s="141" t="s">
        <v>409</v>
      </c>
      <c r="C273" s="134">
        <v>3497.7</v>
      </c>
      <c r="D273" s="134">
        <v>0.43</v>
      </c>
      <c r="E273" s="138">
        <v>0.87</v>
      </c>
      <c r="F273" s="134">
        <v>2.19</v>
      </c>
      <c r="G273" s="134">
        <v>2.76</v>
      </c>
      <c r="H273" s="135">
        <v>5.2</v>
      </c>
    </row>
    <row r="274" spans="1:8" ht="11.1" outlineLevel="1">
      <c r="A274" s="146"/>
      <c r="B274" s="149" t="s">
        <v>410</v>
      </c>
      <c r="C274" s="150">
        <v>3512.04</v>
      </c>
      <c r="D274" s="150">
        <v>0.41</v>
      </c>
      <c r="E274" s="150">
        <v>0.92</v>
      </c>
      <c r="F274" s="150">
        <v>2.15</v>
      </c>
      <c r="G274" s="150">
        <v>3.18</v>
      </c>
      <c r="H274" s="151">
        <v>5.24</v>
      </c>
    </row>
    <row r="275" spans="1:8" ht="11.1" outlineLevel="1">
      <c r="A275" s="146"/>
      <c r="B275" s="149" t="s">
        <v>411</v>
      </c>
      <c r="C275" s="150">
        <v>3532.06</v>
      </c>
      <c r="D275" s="150">
        <v>0.56999999999999995</v>
      </c>
      <c r="E275" s="150">
        <v>1.42</v>
      </c>
      <c r="F275" s="150">
        <v>2.5099999999999998</v>
      </c>
      <c r="G275" s="150">
        <v>3.77</v>
      </c>
      <c r="H275" s="151">
        <v>5.28</v>
      </c>
    </row>
    <row r="276" spans="1:8" ht="11.1" outlineLevel="1">
      <c r="A276" s="152"/>
      <c r="B276" s="149" t="s">
        <v>412</v>
      </c>
      <c r="C276" s="150">
        <v>3552.9</v>
      </c>
      <c r="D276" s="150">
        <v>0.59</v>
      </c>
      <c r="E276" s="150">
        <v>1.58</v>
      </c>
      <c r="F276" s="150">
        <v>2.46</v>
      </c>
      <c r="G276" s="150">
        <v>4.38</v>
      </c>
      <c r="H276" s="151">
        <v>5.45</v>
      </c>
    </row>
    <row r="277" spans="1:8" ht="11.1" outlineLevel="1">
      <c r="A277" s="152"/>
      <c r="B277" s="149" t="s">
        <v>413</v>
      </c>
      <c r="C277" s="150">
        <v>3574.22</v>
      </c>
      <c r="D277" s="150">
        <v>0.6</v>
      </c>
      <c r="E277" s="150">
        <v>1.77</v>
      </c>
      <c r="F277" s="150">
        <v>2.71</v>
      </c>
      <c r="G277" s="150">
        <v>5.01</v>
      </c>
      <c r="H277" s="151">
        <v>5.53</v>
      </c>
    </row>
    <row r="278" spans="1:8" ht="11.1" outlineLevel="1">
      <c r="A278" s="152"/>
      <c r="B278" s="149" t="s">
        <v>414</v>
      </c>
      <c r="C278" s="150">
        <v>3602.46</v>
      </c>
      <c r="D278" s="150">
        <v>0.79</v>
      </c>
      <c r="E278" s="150">
        <v>1.99</v>
      </c>
      <c r="F278" s="150">
        <v>3.44</v>
      </c>
      <c r="G278" s="150">
        <v>5.84</v>
      </c>
      <c r="H278" s="151">
        <v>5.84</v>
      </c>
    </row>
    <row r="279" spans="1:8" ht="6.95" customHeight="1" outlineLevel="1">
      <c r="A279" s="152"/>
      <c r="B279" s="149"/>
      <c r="C279" s="150"/>
      <c r="D279" s="150"/>
      <c r="E279" s="150"/>
      <c r="F279" s="150"/>
      <c r="G279" s="150"/>
      <c r="H279" s="151"/>
    </row>
    <row r="280" spans="1:8" ht="11.1" outlineLevel="1">
      <c r="A280" s="122">
        <v>2013</v>
      </c>
      <c r="B280" s="153" t="s">
        <v>403</v>
      </c>
      <c r="C280" s="150">
        <v>3633.44</v>
      </c>
      <c r="D280" s="150">
        <v>0.86</v>
      </c>
      <c r="E280" s="150">
        <v>2.27</v>
      </c>
      <c r="F280" s="150">
        <v>3.88</v>
      </c>
      <c r="G280" s="150">
        <v>0.86</v>
      </c>
      <c r="H280" s="151">
        <v>6.15</v>
      </c>
    </row>
    <row r="281" spans="1:8" ht="11.1" outlineLevel="1">
      <c r="A281" s="122"/>
      <c r="B281" s="153" t="s">
        <v>404</v>
      </c>
      <c r="C281" s="150">
        <v>3655.24</v>
      </c>
      <c r="D281" s="150">
        <v>0.6</v>
      </c>
      <c r="E281" s="150">
        <v>2.27</v>
      </c>
      <c r="F281" s="150">
        <v>4.08</v>
      </c>
      <c r="G281" s="150">
        <v>1.47</v>
      </c>
      <c r="H281" s="151">
        <v>6.31</v>
      </c>
    </row>
    <row r="282" spans="1:8" ht="11.1" outlineLevel="1">
      <c r="A282" s="122"/>
      <c r="B282" s="153" t="s">
        <v>405</v>
      </c>
      <c r="C282" s="150">
        <v>3672.42</v>
      </c>
      <c r="D282" s="150">
        <v>0.47</v>
      </c>
      <c r="E282" s="150">
        <v>1.94</v>
      </c>
      <c r="F282" s="150">
        <v>3.97</v>
      </c>
      <c r="G282" s="150">
        <v>1.94</v>
      </c>
      <c r="H282" s="151">
        <v>6.59</v>
      </c>
    </row>
    <row r="283" spans="1:8" ht="11.1" outlineLevel="1">
      <c r="A283" s="154"/>
      <c r="B283" s="139" t="s">
        <v>406</v>
      </c>
      <c r="C283" s="150">
        <v>3692.62</v>
      </c>
      <c r="D283" s="150">
        <v>0.55000000000000004</v>
      </c>
      <c r="E283" s="150">
        <v>1.63</v>
      </c>
      <c r="F283" s="150">
        <v>3.93</v>
      </c>
      <c r="G283" s="150">
        <v>2.5</v>
      </c>
      <c r="H283" s="151">
        <v>6.49</v>
      </c>
    </row>
    <row r="284" spans="1:8" ht="11.1" outlineLevel="1">
      <c r="A284" s="122"/>
      <c r="B284" s="153" t="s">
        <v>407</v>
      </c>
      <c r="C284" s="150">
        <v>3706.28</v>
      </c>
      <c r="D284" s="150">
        <v>0.37</v>
      </c>
      <c r="E284" s="150">
        <v>1.4</v>
      </c>
      <c r="F284" s="150">
        <v>3.69</v>
      </c>
      <c r="G284" s="150">
        <v>2.88</v>
      </c>
      <c r="H284" s="151">
        <v>6.5</v>
      </c>
    </row>
    <row r="285" spans="1:8" ht="11.1" outlineLevel="1">
      <c r="A285" s="122"/>
      <c r="B285" s="153" t="s">
        <v>408</v>
      </c>
      <c r="C285" s="150">
        <v>3715.92</v>
      </c>
      <c r="D285" s="150">
        <v>0.26</v>
      </c>
      <c r="E285" s="150">
        <v>1.18</v>
      </c>
      <c r="F285" s="150">
        <v>3.15</v>
      </c>
      <c r="G285" s="150">
        <v>3.15</v>
      </c>
      <c r="H285" s="151">
        <v>6.7</v>
      </c>
    </row>
    <row r="286" spans="1:8" ht="11.1" outlineLevel="1">
      <c r="A286" s="154"/>
      <c r="B286" s="139" t="s">
        <v>409</v>
      </c>
      <c r="C286" s="150">
        <v>3717.03</v>
      </c>
      <c r="D286" s="150">
        <v>0.03</v>
      </c>
      <c r="E286" s="150">
        <v>0.66</v>
      </c>
      <c r="F286" s="150">
        <v>2.2999999999999998</v>
      </c>
      <c r="G286" s="150">
        <v>3.18</v>
      </c>
      <c r="H286" s="151">
        <v>6.27</v>
      </c>
    </row>
    <row r="287" spans="1:8" ht="11.1" outlineLevel="1">
      <c r="A287" s="154"/>
      <c r="B287" s="139" t="s">
        <v>410</v>
      </c>
      <c r="C287" s="150">
        <v>3725.95</v>
      </c>
      <c r="D287" s="150">
        <v>0.24</v>
      </c>
      <c r="E287" s="150">
        <v>0.53</v>
      </c>
      <c r="F287" s="150">
        <v>1.93</v>
      </c>
      <c r="G287" s="150">
        <v>3.43</v>
      </c>
      <c r="H287" s="151">
        <v>6.09</v>
      </c>
    </row>
    <row r="288" spans="1:8" ht="11.1" outlineLevel="1">
      <c r="A288" s="154"/>
      <c r="B288" s="139" t="s">
        <v>411</v>
      </c>
      <c r="C288" s="150">
        <v>3738.99</v>
      </c>
      <c r="D288" s="150">
        <v>0.35</v>
      </c>
      <c r="E288" s="150">
        <v>0.62</v>
      </c>
      <c r="F288" s="150">
        <v>1.81</v>
      </c>
      <c r="G288" s="150">
        <v>3.79</v>
      </c>
      <c r="H288" s="151">
        <v>5.86</v>
      </c>
    </row>
    <row r="289" spans="1:8" ht="11.1" outlineLevel="1">
      <c r="A289" s="154"/>
      <c r="B289" s="139" t="s">
        <v>412</v>
      </c>
      <c r="C289" s="150">
        <v>3760.3</v>
      </c>
      <c r="D289" s="150">
        <v>0.56999999999999995</v>
      </c>
      <c r="E289" s="150">
        <v>1.1599999999999999</v>
      </c>
      <c r="F289" s="150">
        <v>1.83</v>
      </c>
      <c r="G289" s="150">
        <v>4.38</v>
      </c>
      <c r="H289" s="151">
        <v>5.84</v>
      </c>
    </row>
    <row r="290" spans="1:8" ht="11.1" outlineLevel="1">
      <c r="A290" s="154"/>
      <c r="B290" s="139" t="s">
        <v>413</v>
      </c>
      <c r="C290" s="150">
        <v>3780.61</v>
      </c>
      <c r="D290" s="150">
        <v>0.54</v>
      </c>
      <c r="E290" s="150">
        <v>1.47</v>
      </c>
      <c r="F290" s="150">
        <v>2.0099999999999998</v>
      </c>
      <c r="G290" s="150">
        <v>4.95</v>
      </c>
      <c r="H290" s="151">
        <v>5.77</v>
      </c>
    </row>
    <row r="291" spans="1:8" ht="11.45" outlineLevel="1" thickBot="1">
      <c r="A291" s="159"/>
      <c r="B291" s="156" t="s">
        <v>414</v>
      </c>
      <c r="C291" s="157">
        <v>3815.39</v>
      </c>
      <c r="D291" s="157">
        <v>0.92</v>
      </c>
      <c r="E291" s="157">
        <v>2.04</v>
      </c>
      <c r="F291" s="157">
        <v>2.68</v>
      </c>
      <c r="G291" s="157">
        <v>5.91</v>
      </c>
      <c r="H291" s="158">
        <v>5.91</v>
      </c>
    </row>
    <row r="292" spans="1:8" ht="6.95" customHeight="1" outlineLevel="1" thickTop="1">
      <c r="A292" s="122"/>
      <c r="B292" s="139"/>
      <c r="C292" s="140"/>
      <c r="D292" s="140"/>
      <c r="E292" s="140"/>
      <c r="F292" s="140"/>
      <c r="G292" s="140"/>
      <c r="H292" s="135"/>
    </row>
    <row r="293" spans="1:8" ht="6.95" customHeight="1" outlineLevel="1">
      <c r="A293" s="122"/>
      <c r="B293" s="139"/>
      <c r="C293" s="140"/>
      <c r="D293" s="140"/>
      <c r="E293" s="140"/>
      <c r="F293" s="140"/>
      <c r="G293" s="140"/>
      <c r="H293" s="135"/>
    </row>
    <row r="294" spans="1:8" ht="15.95" outlineLevel="1">
      <c r="A294" s="237" t="s">
        <v>393</v>
      </c>
      <c r="B294" s="237"/>
      <c r="C294" s="237"/>
      <c r="D294" s="237"/>
      <c r="E294" s="237"/>
      <c r="F294" s="237"/>
      <c r="G294" s="237"/>
      <c r="H294" s="237"/>
    </row>
    <row r="295" spans="1:8" ht="11.1" outlineLevel="1" thickBot="1">
      <c r="A295" s="101"/>
      <c r="B295" s="101"/>
      <c r="C295" s="102"/>
      <c r="D295" s="101"/>
      <c r="E295" s="101"/>
      <c r="F295" s="101"/>
      <c r="G295" s="101"/>
      <c r="H295" s="103" t="s">
        <v>416</v>
      </c>
    </row>
    <row r="296" spans="1:8" ht="14.1" outlineLevel="1" thickTop="1">
      <c r="A296" s="104"/>
      <c r="B296" s="104"/>
      <c r="C296" s="105"/>
      <c r="D296" s="106"/>
      <c r="E296" s="107"/>
      <c r="F296" s="107" t="s">
        <v>395</v>
      </c>
      <c r="G296" s="107"/>
      <c r="H296" s="108"/>
    </row>
    <row r="297" spans="1:8" ht="13.5" outlineLevel="1">
      <c r="A297" s="109" t="s">
        <v>396</v>
      </c>
      <c r="B297" s="110" t="s">
        <v>397</v>
      </c>
      <c r="C297" s="111" t="s">
        <v>398</v>
      </c>
      <c r="D297" s="238" t="s">
        <v>399</v>
      </c>
      <c r="E297" s="239"/>
      <c r="F297" s="239"/>
      <c r="G297" s="239"/>
      <c r="H297" s="239"/>
    </row>
    <row r="298" spans="1:8" ht="13.5" outlineLevel="1">
      <c r="A298" s="109"/>
      <c r="B298" s="110"/>
      <c r="C298" s="112" t="s">
        <v>400</v>
      </c>
      <c r="D298" s="113" t="s">
        <v>401</v>
      </c>
      <c r="E298" s="113">
        <v>3</v>
      </c>
      <c r="F298" s="113">
        <v>6</v>
      </c>
      <c r="G298" s="113" t="s">
        <v>401</v>
      </c>
      <c r="H298" s="114">
        <v>12</v>
      </c>
    </row>
    <row r="299" spans="1:8" ht="14.25" customHeight="1" outlineLevel="1" thickBot="1">
      <c r="A299" s="115"/>
      <c r="B299" s="115"/>
      <c r="C299" s="116"/>
      <c r="D299" s="117" t="s">
        <v>397</v>
      </c>
      <c r="E299" s="118" t="s">
        <v>402</v>
      </c>
      <c r="F299" s="118" t="s">
        <v>402</v>
      </c>
      <c r="G299" s="118" t="s">
        <v>396</v>
      </c>
      <c r="H299" s="119" t="s">
        <v>402</v>
      </c>
    </row>
    <row r="300" spans="1:8" ht="6.95" customHeight="1" outlineLevel="1">
      <c r="A300" s="122"/>
      <c r="B300" s="153"/>
      <c r="C300" s="150"/>
      <c r="D300" s="150"/>
      <c r="E300" s="150"/>
      <c r="F300" s="150"/>
      <c r="G300" s="150"/>
      <c r="H300" s="151"/>
    </row>
    <row r="301" spans="1:8" ht="11.25" customHeight="1" outlineLevel="1">
      <c r="A301" s="122">
        <v>2014</v>
      </c>
      <c r="B301" s="141" t="s">
        <v>403</v>
      </c>
      <c r="C301" s="134">
        <v>3836.37</v>
      </c>
      <c r="D301" s="134">
        <v>0.55000000000000004</v>
      </c>
      <c r="E301" s="138">
        <v>2.02</v>
      </c>
      <c r="F301" s="134">
        <v>3.21</v>
      </c>
      <c r="G301" s="134">
        <v>0.55000000000000004</v>
      </c>
      <c r="H301" s="135">
        <v>5.59</v>
      </c>
    </row>
    <row r="302" spans="1:8" ht="11.25" customHeight="1" outlineLevel="1">
      <c r="A302" s="146"/>
      <c r="B302" s="141" t="s">
        <v>404</v>
      </c>
      <c r="C302" s="134">
        <v>3862.84</v>
      </c>
      <c r="D302" s="134">
        <v>0.69</v>
      </c>
      <c r="E302" s="138">
        <v>2.1800000000000002</v>
      </c>
      <c r="F302" s="134">
        <v>3.67</v>
      </c>
      <c r="G302" s="134">
        <v>1.24</v>
      </c>
      <c r="H302" s="135">
        <v>5.68</v>
      </c>
    </row>
    <row r="303" spans="1:8" ht="11.25" customHeight="1" outlineLevel="1">
      <c r="A303" s="146"/>
      <c r="B303" s="141" t="s">
        <v>405</v>
      </c>
      <c r="C303" s="134">
        <v>3898.38</v>
      </c>
      <c r="D303" s="134">
        <v>0.92</v>
      </c>
      <c r="E303" s="138">
        <v>2.1800000000000002</v>
      </c>
      <c r="F303" s="134">
        <v>4.26</v>
      </c>
      <c r="G303" s="134">
        <v>2.1800000000000002</v>
      </c>
      <c r="H303" s="135">
        <v>6.15</v>
      </c>
    </row>
    <row r="304" spans="1:8" ht="11.25" customHeight="1" outlineLevel="1">
      <c r="A304" s="146"/>
      <c r="B304" s="141" t="s">
        <v>406</v>
      </c>
      <c r="C304" s="134">
        <v>3924.5</v>
      </c>
      <c r="D304" s="134">
        <v>0.67</v>
      </c>
      <c r="E304" s="138">
        <v>2.2999999999999998</v>
      </c>
      <c r="F304" s="134">
        <v>4.37</v>
      </c>
      <c r="G304" s="134">
        <v>2.86</v>
      </c>
      <c r="H304" s="135">
        <v>6.28</v>
      </c>
    </row>
    <row r="305" spans="1:8" ht="11.25" customHeight="1" outlineLevel="1">
      <c r="A305" s="146"/>
      <c r="B305" s="141" t="s">
        <v>407</v>
      </c>
      <c r="C305" s="134">
        <v>3942.55</v>
      </c>
      <c r="D305" s="134">
        <v>0.46</v>
      </c>
      <c r="E305" s="138">
        <v>2.06</v>
      </c>
      <c r="F305" s="134">
        <v>4.28</v>
      </c>
      <c r="G305" s="134">
        <v>3.33</v>
      </c>
      <c r="H305" s="135">
        <v>6.37</v>
      </c>
    </row>
    <row r="306" spans="1:8" ht="11.25" customHeight="1" outlineLevel="1">
      <c r="A306" s="146"/>
      <c r="B306" s="141" t="s">
        <v>408</v>
      </c>
      <c r="C306" s="134">
        <v>3958.32</v>
      </c>
      <c r="D306" s="134">
        <v>0.4</v>
      </c>
      <c r="E306" s="138">
        <v>1.54</v>
      </c>
      <c r="F306" s="134">
        <v>3.75</v>
      </c>
      <c r="G306" s="134">
        <v>3.75</v>
      </c>
      <c r="H306" s="135">
        <v>6.52</v>
      </c>
    </row>
    <row r="307" spans="1:8" ht="11.25" customHeight="1" outlineLevel="1">
      <c r="A307" s="146"/>
      <c r="B307" s="141" t="s">
        <v>409</v>
      </c>
      <c r="C307" s="134">
        <v>3958.72</v>
      </c>
      <c r="D307" s="134">
        <v>0.01</v>
      </c>
      <c r="E307" s="138">
        <v>0.87</v>
      </c>
      <c r="F307" s="134">
        <v>3.19</v>
      </c>
      <c r="G307" s="134">
        <v>3.76</v>
      </c>
      <c r="H307" s="135">
        <v>6.5</v>
      </c>
    </row>
    <row r="308" spans="1:8" ht="11.25" customHeight="1" outlineLevel="1">
      <c r="A308" s="146"/>
      <c r="B308" s="141" t="s">
        <v>410</v>
      </c>
      <c r="C308" s="134">
        <v>3968.62</v>
      </c>
      <c r="D308" s="134">
        <v>0.25</v>
      </c>
      <c r="E308" s="138">
        <v>0.66</v>
      </c>
      <c r="F308" s="134">
        <v>2.74</v>
      </c>
      <c r="G308" s="134">
        <v>4.0199999999999996</v>
      </c>
      <c r="H308" s="135">
        <v>6.51</v>
      </c>
    </row>
    <row r="309" spans="1:8" ht="11.25" customHeight="1" outlineLevel="1">
      <c r="A309" s="146"/>
      <c r="B309" s="141" t="s">
        <v>411</v>
      </c>
      <c r="C309" s="134">
        <v>3991.24</v>
      </c>
      <c r="D309" s="134">
        <v>0.56999999999999995</v>
      </c>
      <c r="E309" s="138">
        <v>0.83</v>
      </c>
      <c r="F309" s="134">
        <v>2.38</v>
      </c>
      <c r="G309" s="134">
        <v>4.6100000000000003</v>
      </c>
      <c r="H309" s="135">
        <v>6.75</v>
      </c>
    </row>
    <row r="310" spans="1:8" ht="11.25" customHeight="1" outlineLevel="1">
      <c r="A310" s="146"/>
      <c r="B310" s="141" t="s">
        <v>412</v>
      </c>
      <c r="C310" s="134">
        <v>4008</v>
      </c>
      <c r="D310" s="134">
        <v>0.42</v>
      </c>
      <c r="E310" s="138">
        <v>1.24</v>
      </c>
      <c r="F310" s="134">
        <v>2.13</v>
      </c>
      <c r="G310" s="134">
        <v>5.05</v>
      </c>
      <c r="H310" s="135">
        <v>6.59</v>
      </c>
    </row>
    <row r="311" spans="1:8" ht="11.25" customHeight="1" outlineLevel="1">
      <c r="A311" s="146"/>
      <c r="B311" s="141" t="s">
        <v>413</v>
      </c>
      <c r="C311" s="134">
        <v>4028.44</v>
      </c>
      <c r="D311" s="134">
        <v>0.51</v>
      </c>
      <c r="E311" s="138">
        <v>1.51</v>
      </c>
      <c r="F311" s="134">
        <v>2.1800000000000002</v>
      </c>
      <c r="G311" s="134">
        <v>5.58</v>
      </c>
      <c r="H311" s="135">
        <v>6.56</v>
      </c>
    </row>
    <row r="312" spans="1:8" ht="11.25" customHeight="1" outlineLevel="1">
      <c r="A312" s="146"/>
      <c r="B312" s="141" t="s">
        <v>414</v>
      </c>
      <c r="C312" s="134">
        <v>4059.86</v>
      </c>
      <c r="D312" s="134">
        <v>0.78</v>
      </c>
      <c r="E312" s="138">
        <v>1.72</v>
      </c>
      <c r="F312" s="134">
        <v>2.57</v>
      </c>
      <c r="G312" s="134">
        <v>6.41</v>
      </c>
      <c r="H312" s="135">
        <v>6.41</v>
      </c>
    </row>
    <row r="313" spans="1:8" ht="6.95" customHeight="1" outlineLevel="1">
      <c r="A313" s="120"/>
      <c r="B313" s="120"/>
      <c r="C313" s="129"/>
      <c r="D313" s="130"/>
      <c r="E313" s="131"/>
      <c r="F313" s="131"/>
      <c r="G313" s="131"/>
      <c r="H313" s="132"/>
    </row>
    <row r="314" spans="1:8" ht="11.25" customHeight="1" outlineLevel="1">
      <c r="A314" s="122">
        <v>2015</v>
      </c>
      <c r="B314" s="141" t="s">
        <v>403</v>
      </c>
      <c r="C314" s="134">
        <v>4110.2</v>
      </c>
      <c r="D314" s="134">
        <v>1.24</v>
      </c>
      <c r="E314" s="138">
        <v>2.5499999999999998</v>
      </c>
      <c r="F314" s="134">
        <v>3.83</v>
      </c>
      <c r="G314" s="134">
        <v>1.24</v>
      </c>
      <c r="H314" s="135">
        <v>7.14</v>
      </c>
    </row>
    <row r="315" spans="1:8" ht="11.25" customHeight="1" outlineLevel="1">
      <c r="A315" s="146"/>
      <c r="B315" s="141" t="s">
        <v>404</v>
      </c>
      <c r="C315" s="134">
        <v>4160.34</v>
      </c>
      <c r="D315" s="134">
        <v>1.22</v>
      </c>
      <c r="E315" s="138">
        <v>3.27</v>
      </c>
      <c r="F315" s="134">
        <v>4.83</v>
      </c>
      <c r="G315" s="134">
        <v>2.48</v>
      </c>
      <c r="H315" s="135">
        <v>7.7</v>
      </c>
    </row>
    <row r="316" spans="1:8" ht="11.25" customHeight="1" outlineLevel="1">
      <c r="A316" s="146"/>
      <c r="B316" s="141" t="s">
        <v>405</v>
      </c>
      <c r="C316" s="134">
        <v>4215.26</v>
      </c>
      <c r="D316" s="134">
        <v>1.32</v>
      </c>
      <c r="E316" s="138">
        <v>3.83</v>
      </c>
      <c r="F316" s="134">
        <v>5.61</v>
      </c>
      <c r="G316" s="134">
        <v>3.83</v>
      </c>
      <c r="H316" s="135">
        <v>8.1300000000000008</v>
      </c>
    </row>
    <row r="317" spans="1:8" ht="11.25" customHeight="1" outlineLevel="1">
      <c r="A317" s="146"/>
      <c r="B317" s="141" t="s">
        <v>406</v>
      </c>
      <c r="C317" s="134">
        <v>4245.1899999999996</v>
      </c>
      <c r="D317" s="134">
        <v>0.71</v>
      </c>
      <c r="E317" s="138">
        <v>3.28</v>
      </c>
      <c r="F317" s="134">
        <v>5.92</v>
      </c>
      <c r="G317" s="134">
        <v>4.5599999999999996</v>
      </c>
      <c r="H317" s="135">
        <v>8.17</v>
      </c>
    </row>
    <row r="318" spans="1:8" ht="11.25" customHeight="1" outlineLevel="1">
      <c r="A318" s="146"/>
      <c r="B318" s="141" t="s">
        <v>407</v>
      </c>
      <c r="C318" s="134">
        <v>4276.6000000000004</v>
      </c>
      <c r="D318" s="134">
        <v>0.74</v>
      </c>
      <c r="E318" s="138">
        <v>2.79</v>
      </c>
      <c r="F318" s="134">
        <v>6.16</v>
      </c>
      <c r="G318" s="134">
        <v>5.34</v>
      </c>
      <c r="H318" s="135">
        <v>8.4700000000000006</v>
      </c>
    </row>
    <row r="319" spans="1:8" ht="11.25" customHeight="1" outlineLevel="1">
      <c r="A319" s="146"/>
      <c r="B319" s="141" t="s">
        <v>408</v>
      </c>
      <c r="C319" s="134">
        <v>4310.3900000000003</v>
      </c>
      <c r="D319" s="134">
        <v>0.79</v>
      </c>
      <c r="E319" s="138">
        <v>2.2599999999999998</v>
      </c>
      <c r="F319" s="134">
        <v>6.17</v>
      </c>
      <c r="G319" s="134">
        <v>6.17</v>
      </c>
      <c r="H319" s="135">
        <v>8.89</v>
      </c>
    </row>
    <row r="320" spans="1:8" ht="11.25" customHeight="1" outlineLevel="1">
      <c r="A320" s="146"/>
      <c r="B320" s="141" t="s">
        <v>409</v>
      </c>
      <c r="C320" s="134">
        <v>4337.1099999999997</v>
      </c>
      <c r="D320" s="134">
        <v>0.62</v>
      </c>
      <c r="E320" s="138">
        <v>2.17</v>
      </c>
      <c r="F320" s="134">
        <v>5.52</v>
      </c>
      <c r="G320" s="134">
        <v>6.83</v>
      </c>
      <c r="H320" s="135">
        <v>9.56</v>
      </c>
    </row>
    <row r="321" spans="1:8" ht="11.25" customHeight="1" outlineLevel="1">
      <c r="A321" s="146"/>
      <c r="B321" s="141" t="s">
        <v>410</v>
      </c>
      <c r="C321" s="134">
        <v>4346.6499999999996</v>
      </c>
      <c r="D321" s="134">
        <v>0.22</v>
      </c>
      <c r="E321" s="138">
        <v>1.64</v>
      </c>
      <c r="F321" s="134">
        <v>4.4800000000000004</v>
      </c>
      <c r="G321" s="134">
        <v>7.06</v>
      </c>
      <c r="H321" s="135">
        <v>9.5299999999999994</v>
      </c>
    </row>
    <row r="322" spans="1:8" ht="11.25" customHeight="1" outlineLevel="1">
      <c r="A322" s="146"/>
      <c r="B322" s="141" t="s">
        <v>411</v>
      </c>
      <c r="C322" s="134">
        <v>4370.12</v>
      </c>
      <c r="D322" s="134">
        <v>0.54</v>
      </c>
      <c r="E322" s="138">
        <v>1.39</v>
      </c>
      <c r="F322" s="134">
        <v>3.67</v>
      </c>
      <c r="G322" s="134">
        <v>7.64</v>
      </c>
      <c r="H322" s="135">
        <v>9.49</v>
      </c>
    </row>
    <row r="323" spans="1:8" ht="11.25" customHeight="1" outlineLevel="1">
      <c r="A323" s="146"/>
      <c r="B323" s="141" t="s">
        <v>412</v>
      </c>
      <c r="C323" s="134">
        <v>4405.95</v>
      </c>
      <c r="D323" s="134">
        <v>0.82</v>
      </c>
      <c r="E323" s="138">
        <v>1.59</v>
      </c>
      <c r="F323" s="134">
        <v>3.79</v>
      </c>
      <c r="G323" s="134">
        <v>8.52</v>
      </c>
      <c r="H323" s="135">
        <v>9.93</v>
      </c>
    </row>
    <row r="324" spans="1:8" ht="11.25" customHeight="1" outlineLevel="1">
      <c r="A324" s="146"/>
      <c r="B324" s="141" t="s">
        <v>413</v>
      </c>
      <c r="C324" s="134">
        <v>4450.45</v>
      </c>
      <c r="D324" s="134">
        <v>1.01</v>
      </c>
      <c r="E324" s="138">
        <v>2.39</v>
      </c>
      <c r="F324" s="134">
        <v>4.07</v>
      </c>
      <c r="G324" s="134">
        <v>9.6199999999999992</v>
      </c>
      <c r="H324" s="135">
        <v>10.48</v>
      </c>
    </row>
    <row r="325" spans="1:8" ht="11.25" customHeight="1" outlineLevel="1">
      <c r="A325" s="146"/>
      <c r="B325" s="141" t="s">
        <v>414</v>
      </c>
      <c r="C325" s="134">
        <v>4493.17</v>
      </c>
      <c r="D325" s="134">
        <v>0.96</v>
      </c>
      <c r="E325" s="138">
        <v>2.82</v>
      </c>
      <c r="F325" s="134">
        <v>4.24</v>
      </c>
      <c r="G325" s="134">
        <v>10.67</v>
      </c>
      <c r="H325" s="135">
        <v>10.67</v>
      </c>
    </row>
    <row r="326" spans="1:8" ht="6.95" customHeight="1" outlineLevel="1">
      <c r="A326" s="120"/>
      <c r="B326" s="120"/>
      <c r="C326" s="129"/>
      <c r="D326" s="130"/>
      <c r="E326" s="131"/>
      <c r="F326" s="131"/>
      <c r="G326" s="131"/>
      <c r="H326" s="132"/>
    </row>
    <row r="327" spans="1:8" ht="11.25" customHeight="1" outlineLevel="1">
      <c r="A327" s="122">
        <v>2016</v>
      </c>
      <c r="B327" s="141" t="s">
        <v>403</v>
      </c>
      <c r="C327" s="134">
        <v>4550.2299999999996</v>
      </c>
      <c r="D327" s="134">
        <v>1.27</v>
      </c>
      <c r="E327" s="138">
        <v>3.27</v>
      </c>
      <c r="F327" s="134">
        <v>4.91</v>
      </c>
      <c r="G327" s="134">
        <v>1.27</v>
      </c>
      <c r="H327" s="135">
        <v>10.71</v>
      </c>
    </row>
    <row r="328" spans="1:8" ht="11.25" customHeight="1" outlineLevel="1">
      <c r="A328" s="146"/>
      <c r="B328" s="141" t="s">
        <v>404</v>
      </c>
      <c r="C328" s="134">
        <v>4591.18</v>
      </c>
      <c r="D328" s="134">
        <v>0.9</v>
      </c>
      <c r="E328" s="138">
        <v>3.16</v>
      </c>
      <c r="F328" s="134">
        <v>5.63</v>
      </c>
      <c r="G328" s="134">
        <v>2.1800000000000002</v>
      </c>
      <c r="H328" s="135">
        <v>10.36</v>
      </c>
    </row>
    <row r="329" spans="1:8" ht="11.25" customHeight="1" outlineLevel="1">
      <c r="A329" s="146"/>
      <c r="B329" s="141" t="s">
        <v>405</v>
      </c>
      <c r="C329" s="134">
        <v>4610.92</v>
      </c>
      <c r="D329" s="134">
        <v>0.43</v>
      </c>
      <c r="E329" s="138">
        <v>2.62</v>
      </c>
      <c r="F329" s="134">
        <v>5.51</v>
      </c>
      <c r="G329" s="134">
        <v>2.62</v>
      </c>
      <c r="H329" s="135">
        <v>9.39</v>
      </c>
    </row>
    <row r="330" spans="1:8" ht="11.25" customHeight="1" outlineLevel="1">
      <c r="A330" s="146"/>
      <c r="B330" s="141" t="s">
        <v>406</v>
      </c>
      <c r="C330" s="134">
        <v>4639.05</v>
      </c>
      <c r="D330" s="134">
        <v>0.61</v>
      </c>
      <c r="E330" s="138">
        <v>1.95</v>
      </c>
      <c r="F330" s="134">
        <v>5.29</v>
      </c>
      <c r="G330" s="134">
        <v>3.25</v>
      </c>
      <c r="H330" s="135">
        <v>9.2799999999999994</v>
      </c>
    </row>
    <row r="331" spans="1:8" ht="11.25" customHeight="1" outlineLevel="1">
      <c r="A331" s="146"/>
      <c r="B331" s="141" t="s">
        <v>407</v>
      </c>
      <c r="C331" s="134">
        <v>4675.2299999999996</v>
      </c>
      <c r="D331" s="134">
        <v>0.78</v>
      </c>
      <c r="E331" s="138">
        <v>1.83</v>
      </c>
      <c r="F331" s="134">
        <v>5.05</v>
      </c>
      <c r="G331" s="134">
        <v>4.05</v>
      </c>
      <c r="H331" s="135">
        <v>9.32</v>
      </c>
    </row>
    <row r="332" spans="1:8" ht="11.25" customHeight="1" outlineLevel="1">
      <c r="A332" s="146"/>
      <c r="B332" s="141" t="s">
        <v>408</v>
      </c>
      <c r="C332" s="134">
        <v>4691.59</v>
      </c>
      <c r="D332" s="134">
        <v>0.35</v>
      </c>
      <c r="E332" s="138">
        <v>1.75</v>
      </c>
      <c r="F332" s="134">
        <v>4.42</v>
      </c>
      <c r="G332" s="134">
        <v>4.42</v>
      </c>
      <c r="H332" s="135">
        <v>8.84</v>
      </c>
    </row>
    <row r="333" spans="1:8" ht="11.25" customHeight="1" outlineLevel="1">
      <c r="A333" s="146"/>
      <c r="B333" s="141" t="s">
        <v>409</v>
      </c>
      <c r="C333" s="134">
        <v>4715.99</v>
      </c>
      <c r="D333" s="134">
        <v>0.52</v>
      </c>
      <c r="E333" s="138">
        <v>1.66</v>
      </c>
      <c r="F333" s="134">
        <v>3.64</v>
      </c>
      <c r="G333" s="134">
        <v>4.96</v>
      </c>
      <c r="H333" s="135">
        <v>8.74</v>
      </c>
    </row>
    <row r="334" spans="1:8" ht="11.25" customHeight="1" outlineLevel="1">
      <c r="A334" s="146"/>
      <c r="B334" s="141" t="s">
        <v>410</v>
      </c>
      <c r="C334" s="134">
        <v>4736.74</v>
      </c>
      <c r="D334" s="134">
        <v>0.44</v>
      </c>
      <c r="E334" s="138">
        <v>1.32</v>
      </c>
      <c r="F334" s="134">
        <v>3.17</v>
      </c>
      <c r="G334" s="134">
        <v>5.42</v>
      </c>
      <c r="H334" s="135">
        <v>8.9700000000000006</v>
      </c>
    </row>
    <row r="335" spans="1:8" ht="11.25" customHeight="1" outlineLevel="1">
      <c r="A335" s="146"/>
      <c r="B335" s="141" t="s">
        <v>411</v>
      </c>
      <c r="C335" s="134">
        <v>4740.53</v>
      </c>
      <c r="D335" s="134">
        <v>0.08</v>
      </c>
      <c r="E335" s="138">
        <v>1.04</v>
      </c>
      <c r="F335" s="134">
        <v>2.81</v>
      </c>
      <c r="G335" s="134">
        <v>5.51</v>
      </c>
      <c r="H335" s="135">
        <v>8.48</v>
      </c>
    </row>
    <row r="336" spans="1:8" ht="11.25" customHeight="1" outlineLevel="1">
      <c r="A336" s="146"/>
      <c r="B336" s="141" t="s">
        <v>412</v>
      </c>
      <c r="C336" s="134">
        <v>4752.8599999999997</v>
      </c>
      <c r="D336" s="134">
        <v>0.26</v>
      </c>
      <c r="E336" s="138">
        <v>0.78</v>
      </c>
      <c r="F336" s="134">
        <v>2.4500000000000002</v>
      </c>
      <c r="G336" s="134">
        <v>5.78</v>
      </c>
      <c r="H336" s="135">
        <v>7.87</v>
      </c>
    </row>
    <row r="337" spans="1:8" ht="11.25" customHeight="1" outlineLevel="1">
      <c r="A337" s="146"/>
      <c r="B337" s="141" t="s">
        <v>413</v>
      </c>
      <c r="C337" s="134">
        <v>4761.42</v>
      </c>
      <c r="D337" s="134">
        <v>0.18</v>
      </c>
      <c r="E337" s="138">
        <v>0.52</v>
      </c>
      <c r="F337" s="134">
        <v>1.84</v>
      </c>
      <c r="G337" s="134">
        <v>5.97</v>
      </c>
      <c r="H337" s="135">
        <v>6.99</v>
      </c>
    </row>
    <row r="338" spans="1:8" ht="11.25" customHeight="1" outlineLevel="1">
      <c r="A338" s="146"/>
      <c r="B338" s="141" t="s">
        <v>414</v>
      </c>
      <c r="C338" s="134">
        <v>4775.7</v>
      </c>
      <c r="D338" s="134">
        <v>0.3</v>
      </c>
      <c r="E338" s="138">
        <v>0.74</v>
      </c>
      <c r="F338" s="134">
        <v>1.79</v>
      </c>
      <c r="G338" s="134">
        <v>6.29</v>
      </c>
      <c r="H338" s="135">
        <v>6.29</v>
      </c>
    </row>
    <row r="339" spans="1:8" ht="6.95" customHeight="1" outlineLevel="1">
      <c r="A339" s="146"/>
      <c r="B339" s="141"/>
      <c r="C339" s="134"/>
      <c r="D339" s="134"/>
      <c r="E339" s="138"/>
      <c r="F339" s="134"/>
      <c r="G339" s="134"/>
      <c r="H339" s="135"/>
    </row>
    <row r="340" spans="1:8" ht="11.25" customHeight="1" outlineLevel="1">
      <c r="A340" s="122">
        <v>2017</v>
      </c>
      <c r="B340" s="141" t="s">
        <v>403</v>
      </c>
      <c r="C340" s="134">
        <v>4793.8500000000004</v>
      </c>
      <c r="D340" s="134">
        <v>0.38</v>
      </c>
      <c r="E340" s="138">
        <v>0.86</v>
      </c>
      <c r="F340" s="134">
        <v>1.65</v>
      </c>
      <c r="G340" s="134">
        <v>0.38</v>
      </c>
      <c r="H340" s="135">
        <v>5.35</v>
      </c>
    </row>
    <row r="341" spans="1:8" ht="11.25" customHeight="1" outlineLevel="1">
      <c r="A341" s="146"/>
      <c r="B341" s="141" t="s">
        <v>404</v>
      </c>
      <c r="C341" s="134">
        <v>4809.67</v>
      </c>
      <c r="D341" s="134">
        <v>0.33</v>
      </c>
      <c r="E341" s="138">
        <v>1.01</v>
      </c>
      <c r="F341" s="134">
        <v>1.54</v>
      </c>
      <c r="G341" s="134">
        <v>0.71</v>
      </c>
      <c r="H341" s="135">
        <v>4.76</v>
      </c>
    </row>
    <row r="342" spans="1:8" ht="11.25" customHeight="1" outlineLevel="1">
      <c r="A342" s="146"/>
      <c r="B342" s="141" t="s">
        <v>405</v>
      </c>
      <c r="C342" s="134">
        <v>4821.6899999999996</v>
      </c>
      <c r="D342" s="134">
        <v>0.25</v>
      </c>
      <c r="E342" s="138">
        <v>0.96</v>
      </c>
      <c r="F342" s="134">
        <v>1.71</v>
      </c>
      <c r="G342" s="134">
        <v>0.96</v>
      </c>
      <c r="H342" s="135">
        <v>4.57</v>
      </c>
    </row>
    <row r="343" spans="1:8" ht="11.25" customHeight="1" outlineLevel="1">
      <c r="A343" s="146"/>
      <c r="B343" s="141" t="s">
        <v>406</v>
      </c>
      <c r="C343" s="134">
        <v>4828.4399999999996</v>
      </c>
      <c r="D343" s="134">
        <v>0.14000000000000001</v>
      </c>
      <c r="E343" s="138">
        <v>0.72</v>
      </c>
      <c r="F343" s="134">
        <v>1.59</v>
      </c>
      <c r="G343" s="134">
        <v>1.1000000000000001</v>
      </c>
      <c r="H343" s="135">
        <v>4.08</v>
      </c>
    </row>
    <row r="344" spans="1:8" ht="11.25" customHeight="1" outlineLevel="1">
      <c r="A344" s="146"/>
      <c r="B344" s="141" t="s">
        <v>407</v>
      </c>
      <c r="C344" s="134">
        <v>4843.41</v>
      </c>
      <c r="D344" s="134">
        <v>0.31</v>
      </c>
      <c r="E344" s="138">
        <v>0.7</v>
      </c>
      <c r="F344" s="134">
        <v>1.72</v>
      </c>
      <c r="G344" s="134">
        <v>1.42</v>
      </c>
      <c r="H344" s="135">
        <v>3.6</v>
      </c>
    </row>
    <row r="345" spans="1:8" ht="11.25" customHeight="1" outlineLevel="1">
      <c r="A345" s="146"/>
      <c r="B345" s="141" t="s">
        <v>408</v>
      </c>
      <c r="C345" s="134">
        <v>4832.2700000000004</v>
      </c>
      <c r="D345" s="134">
        <v>-0.23</v>
      </c>
      <c r="E345" s="138">
        <v>0.22</v>
      </c>
      <c r="F345" s="134">
        <v>1.18</v>
      </c>
      <c r="G345" s="134">
        <v>1.18</v>
      </c>
      <c r="H345" s="135">
        <v>3</v>
      </c>
    </row>
    <row r="346" spans="1:8" ht="11.25" customHeight="1" outlineLevel="1">
      <c r="A346" s="146"/>
      <c r="B346" s="141" t="s">
        <v>409</v>
      </c>
      <c r="C346" s="134">
        <v>4843.87</v>
      </c>
      <c r="D346" s="134">
        <v>0.24</v>
      </c>
      <c r="E346" s="138">
        <v>0.32</v>
      </c>
      <c r="F346" s="134">
        <v>1.04</v>
      </c>
      <c r="G346" s="134">
        <v>1.43</v>
      </c>
      <c r="H346" s="135">
        <v>2.71</v>
      </c>
    </row>
    <row r="347" spans="1:8" ht="11.25" customHeight="1" outlineLevel="1">
      <c r="A347" s="146"/>
      <c r="B347" s="149" t="s">
        <v>410</v>
      </c>
      <c r="C347" s="150">
        <v>4853.07</v>
      </c>
      <c r="D347" s="150">
        <v>0.19</v>
      </c>
      <c r="E347" s="150">
        <v>0.2</v>
      </c>
      <c r="F347" s="150">
        <v>0.9</v>
      </c>
      <c r="G347" s="150">
        <v>1.62</v>
      </c>
      <c r="H347" s="151">
        <v>2.46</v>
      </c>
    </row>
    <row r="348" spans="1:8" ht="11.25" customHeight="1" outlineLevel="1">
      <c r="A348" s="146"/>
      <c r="B348" s="149" t="s">
        <v>411</v>
      </c>
      <c r="C348" s="150">
        <v>4860.83</v>
      </c>
      <c r="D348" s="150">
        <v>0.16</v>
      </c>
      <c r="E348" s="150">
        <v>0.59</v>
      </c>
      <c r="F348" s="150">
        <v>0.81</v>
      </c>
      <c r="G348" s="150">
        <v>1.78</v>
      </c>
      <c r="H348" s="151">
        <v>2.54</v>
      </c>
    </row>
    <row r="349" spans="1:8" ht="11.25" customHeight="1" outlineLevel="1">
      <c r="A349" s="152"/>
      <c r="B349" s="149" t="s">
        <v>412</v>
      </c>
      <c r="C349" s="150">
        <v>4881.25</v>
      </c>
      <c r="D349" s="150">
        <v>0.42</v>
      </c>
      <c r="E349" s="150">
        <v>0.77</v>
      </c>
      <c r="F349" s="150">
        <v>1.0900000000000001</v>
      </c>
      <c r="G349" s="150">
        <v>2.21</v>
      </c>
      <c r="H349" s="151">
        <v>2.7</v>
      </c>
    </row>
    <row r="350" spans="1:8" ht="11.25" customHeight="1" outlineLevel="1">
      <c r="A350" s="152"/>
      <c r="B350" s="149" t="s">
        <v>413</v>
      </c>
      <c r="C350" s="150">
        <v>4894.92</v>
      </c>
      <c r="D350" s="150">
        <v>0.28000000000000003</v>
      </c>
      <c r="E350" s="150">
        <v>0.86</v>
      </c>
      <c r="F350" s="150">
        <v>1.06</v>
      </c>
      <c r="G350" s="150">
        <v>2.5</v>
      </c>
      <c r="H350" s="151">
        <v>2.8</v>
      </c>
    </row>
    <row r="351" spans="1:8" ht="11.25" customHeight="1" outlineLevel="1">
      <c r="A351" s="152"/>
      <c r="B351" s="149" t="s">
        <v>414</v>
      </c>
      <c r="C351" s="150">
        <v>4916.46</v>
      </c>
      <c r="D351" s="150">
        <v>0.44</v>
      </c>
      <c r="E351" s="150">
        <v>1.1399999999999999</v>
      </c>
      <c r="F351" s="150">
        <v>1.74</v>
      </c>
      <c r="G351" s="150">
        <v>2.95</v>
      </c>
      <c r="H351" s="151">
        <v>2.95</v>
      </c>
    </row>
    <row r="352" spans="1:8" ht="6.95" customHeight="1" outlineLevel="1">
      <c r="A352" s="152"/>
      <c r="B352" s="149"/>
      <c r="C352" s="150"/>
      <c r="D352" s="150"/>
      <c r="E352" s="150"/>
      <c r="F352" s="150"/>
      <c r="G352" s="150"/>
      <c r="H352" s="151"/>
    </row>
    <row r="353" spans="1:8" ht="11.25" customHeight="1" outlineLevel="1">
      <c r="A353" s="122">
        <v>2018</v>
      </c>
      <c r="B353" s="153" t="s">
        <v>403</v>
      </c>
      <c r="C353" s="150">
        <v>4930.72</v>
      </c>
      <c r="D353" s="150">
        <v>0.28999999999999998</v>
      </c>
      <c r="E353" s="150">
        <v>1.01</v>
      </c>
      <c r="F353" s="150">
        <v>1.79</v>
      </c>
      <c r="G353" s="150">
        <v>0.28999999999999998</v>
      </c>
      <c r="H353" s="151">
        <v>2.86</v>
      </c>
    </row>
    <row r="354" spans="1:8" ht="11.25" customHeight="1" outlineLevel="1">
      <c r="A354" s="122"/>
      <c r="B354" s="153" t="s">
        <v>404</v>
      </c>
      <c r="C354" s="150">
        <v>4946.5</v>
      </c>
      <c r="D354" s="150">
        <v>0.32</v>
      </c>
      <c r="E354" s="150">
        <v>1.05</v>
      </c>
      <c r="F354" s="150">
        <v>1.93</v>
      </c>
      <c r="G354" s="150">
        <v>0.61</v>
      </c>
      <c r="H354" s="151">
        <v>2.84</v>
      </c>
    </row>
    <row r="355" spans="1:8" ht="11.25" customHeight="1" outlineLevel="1">
      <c r="A355" s="122"/>
      <c r="B355" s="153" t="s">
        <v>405</v>
      </c>
      <c r="C355" s="150">
        <v>4950.95</v>
      </c>
      <c r="D355" s="150">
        <v>0.09</v>
      </c>
      <c r="E355" s="150">
        <v>0.7</v>
      </c>
      <c r="F355" s="150">
        <v>1.85</v>
      </c>
      <c r="G355" s="150">
        <v>0.7</v>
      </c>
      <c r="H355" s="151">
        <v>2.68</v>
      </c>
    </row>
    <row r="356" spans="1:8" ht="11.25" customHeight="1" outlineLevel="1">
      <c r="A356" s="154"/>
      <c r="B356" s="139" t="s">
        <v>406</v>
      </c>
      <c r="C356" s="150">
        <v>4961.84</v>
      </c>
      <c r="D356" s="150">
        <v>0.22</v>
      </c>
      <c r="E356" s="150">
        <v>0.63</v>
      </c>
      <c r="F356" s="150">
        <v>1.65</v>
      </c>
      <c r="G356" s="150">
        <v>0.92</v>
      </c>
      <c r="H356" s="151">
        <v>2.76</v>
      </c>
    </row>
    <row r="357" spans="1:8" ht="11.25" customHeight="1" outlineLevel="1">
      <c r="A357" s="122"/>
      <c r="B357" s="153" t="s">
        <v>407</v>
      </c>
      <c r="C357" s="150">
        <v>4981.6899999999996</v>
      </c>
      <c r="D357" s="150">
        <v>0.4</v>
      </c>
      <c r="E357" s="150">
        <v>0.71</v>
      </c>
      <c r="F357" s="150">
        <v>1.77</v>
      </c>
      <c r="G357" s="150">
        <v>1.33</v>
      </c>
      <c r="H357" s="151">
        <v>2.86</v>
      </c>
    </row>
    <row r="358" spans="1:8" ht="11.25" customHeight="1" outlineLevel="1">
      <c r="A358" s="122"/>
      <c r="B358" s="153" t="s">
        <v>408</v>
      </c>
      <c r="C358" s="150">
        <v>5044.46</v>
      </c>
      <c r="D358" s="150">
        <v>1.26</v>
      </c>
      <c r="E358" s="150">
        <v>1.89</v>
      </c>
      <c r="F358" s="150">
        <v>2.6</v>
      </c>
      <c r="G358" s="150">
        <v>2.6</v>
      </c>
      <c r="H358" s="151">
        <v>4.3899999999999997</v>
      </c>
    </row>
    <row r="359" spans="1:8" ht="11.25" customHeight="1" outlineLevel="1">
      <c r="A359" s="154"/>
      <c r="B359" s="139" t="s">
        <v>409</v>
      </c>
      <c r="C359" s="150">
        <v>5061.1099999999997</v>
      </c>
      <c r="D359" s="150">
        <v>0.33</v>
      </c>
      <c r="E359" s="150">
        <v>2</v>
      </c>
      <c r="F359" s="150">
        <v>2.64</v>
      </c>
      <c r="G359" s="150">
        <v>2.94</v>
      </c>
      <c r="H359" s="151">
        <v>4.4800000000000004</v>
      </c>
    </row>
    <row r="360" spans="1:8" ht="11.25" customHeight="1" outlineLevel="1">
      <c r="A360" s="154"/>
      <c r="B360" s="139" t="s">
        <v>410</v>
      </c>
      <c r="C360" s="150">
        <v>5056.5600000000004</v>
      </c>
      <c r="D360" s="150">
        <v>-0.09</v>
      </c>
      <c r="E360" s="150">
        <v>1.5</v>
      </c>
      <c r="F360" s="150">
        <v>2.23</v>
      </c>
      <c r="G360" s="150">
        <v>2.85</v>
      </c>
      <c r="H360" s="151">
        <v>4.1900000000000004</v>
      </c>
    </row>
    <row r="361" spans="1:8" ht="11.25" customHeight="1" outlineLevel="1">
      <c r="A361" s="154"/>
      <c r="B361" s="139" t="s">
        <v>411</v>
      </c>
      <c r="C361" s="150">
        <v>5080.83</v>
      </c>
      <c r="D361" s="150">
        <v>0.48</v>
      </c>
      <c r="E361" s="150">
        <v>0.72</v>
      </c>
      <c r="F361" s="150">
        <v>2.62</v>
      </c>
      <c r="G361" s="150">
        <v>3.34</v>
      </c>
      <c r="H361" s="151">
        <v>4.53</v>
      </c>
    </row>
    <row r="362" spans="1:8" ht="11.25" customHeight="1" outlineLevel="1">
      <c r="A362" s="154"/>
      <c r="B362" s="139" t="s">
        <v>412</v>
      </c>
      <c r="C362" s="150">
        <v>5103.6899999999996</v>
      </c>
      <c r="D362" s="150">
        <v>0.45</v>
      </c>
      <c r="E362" s="150">
        <v>0.84</v>
      </c>
      <c r="F362" s="150">
        <v>2.86</v>
      </c>
      <c r="G362" s="150">
        <v>3.81</v>
      </c>
      <c r="H362" s="151">
        <v>4.5599999999999996</v>
      </c>
    </row>
    <row r="363" spans="1:8" ht="11.25" customHeight="1" outlineLevel="1">
      <c r="A363" s="154"/>
      <c r="B363" s="139" t="s">
        <v>413</v>
      </c>
      <c r="C363" s="150">
        <v>5092.97</v>
      </c>
      <c r="D363" s="150">
        <v>-0.21</v>
      </c>
      <c r="E363" s="150">
        <v>0.72</v>
      </c>
      <c r="F363" s="150">
        <v>2.23</v>
      </c>
      <c r="G363" s="150">
        <v>3.59</v>
      </c>
      <c r="H363" s="151">
        <v>4.05</v>
      </c>
    </row>
    <row r="364" spans="1:8" ht="11.25" customHeight="1" outlineLevel="1" thickBot="1">
      <c r="A364" s="159"/>
      <c r="B364" s="156" t="s">
        <v>414</v>
      </c>
      <c r="C364" s="157">
        <v>5100.6099999999997</v>
      </c>
      <c r="D364" s="157">
        <v>0.15</v>
      </c>
      <c r="E364" s="157">
        <v>0.39</v>
      </c>
      <c r="F364" s="157">
        <v>1.1100000000000001</v>
      </c>
      <c r="G364" s="157">
        <v>3.75</v>
      </c>
      <c r="H364" s="158">
        <v>3.75</v>
      </c>
    </row>
    <row r="365" spans="1:8" ht="6.95" customHeight="1" outlineLevel="1" thickTop="1">
      <c r="A365" s="122"/>
      <c r="B365" s="139"/>
      <c r="C365" s="140"/>
      <c r="D365" s="140"/>
      <c r="E365" s="140"/>
      <c r="F365" s="140"/>
      <c r="G365" s="140"/>
      <c r="H365" s="135"/>
    </row>
    <row r="366" spans="1:8" ht="6.95" customHeight="1" outlineLevel="1">
      <c r="A366" s="122"/>
      <c r="B366" s="139"/>
      <c r="C366" s="140"/>
      <c r="D366" s="140"/>
      <c r="E366" s="140"/>
      <c r="F366" s="140"/>
      <c r="G366" s="140"/>
      <c r="H366" s="135"/>
    </row>
    <row r="367" spans="1:8" ht="16.5" customHeight="1" outlineLevel="1">
      <c r="A367" s="237" t="s">
        <v>393</v>
      </c>
      <c r="B367" s="237"/>
      <c r="C367" s="237"/>
      <c r="D367" s="237"/>
      <c r="E367" s="237"/>
      <c r="F367" s="237"/>
      <c r="G367" s="237"/>
      <c r="H367" s="237"/>
    </row>
    <row r="368" spans="1:8" ht="12" customHeight="1" outlineLevel="1" thickBot="1">
      <c r="A368" s="101"/>
      <c r="B368" s="101"/>
      <c r="C368" s="102"/>
      <c r="D368" s="101"/>
      <c r="E368" s="101"/>
      <c r="F368" s="101"/>
      <c r="G368" s="101"/>
      <c r="H368" s="103" t="s">
        <v>417</v>
      </c>
    </row>
    <row r="369" spans="1:8" ht="14.25" customHeight="1" outlineLevel="1" thickTop="1">
      <c r="A369" s="104"/>
      <c r="B369" s="104"/>
      <c r="C369" s="105"/>
      <c r="D369" s="106"/>
      <c r="E369" s="107"/>
      <c r="F369" s="107" t="s">
        <v>395</v>
      </c>
      <c r="G369" s="107"/>
      <c r="H369" s="108"/>
    </row>
    <row r="370" spans="1:8" ht="13.5" customHeight="1" outlineLevel="1">
      <c r="A370" s="109" t="s">
        <v>396</v>
      </c>
      <c r="B370" s="110" t="s">
        <v>397</v>
      </c>
      <c r="C370" s="111" t="s">
        <v>398</v>
      </c>
      <c r="D370" s="238" t="s">
        <v>399</v>
      </c>
      <c r="E370" s="239"/>
      <c r="F370" s="239"/>
      <c r="G370" s="239"/>
      <c r="H370" s="239"/>
    </row>
    <row r="371" spans="1:8" ht="13.5" customHeight="1" outlineLevel="1">
      <c r="A371" s="109"/>
      <c r="B371" s="110"/>
      <c r="C371" s="112" t="s">
        <v>400</v>
      </c>
      <c r="D371" s="113" t="s">
        <v>401</v>
      </c>
      <c r="E371" s="113">
        <v>3</v>
      </c>
      <c r="F371" s="113">
        <v>6</v>
      </c>
      <c r="G371" s="113" t="s">
        <v>401</v>
      </c>
      <c r="H371" s="114">
        <v>12</v>
      </c>
    </row>
    <row r="372" spans="1:8" ht="14.25" customHeight="1" outlineLevel="1" thickBot="1">
      <c r="A372" s="115"/>
      <c r="B372" s="115"/>
      <c r="C372" s="116"/>
      <c r="D372" s="117" t="s">
        <v>397</v>
      </c>
      <c r="E372" s="118" t="s">
        <v>402</v>
      </c>
      <c r="F372" s="118" t="s">
        <v>402</v>
      </c>
      <c r="G372" s="118" t="s">
        <v>396</v>
      </c>
      <c r="H372" s="119" t="s">
        <v>402</v>
      </c>
    </row>
    <row r="373" spans="1:8" ht="6.95" customHeight="1" outlineLevel="1">
      <c r="A373" s="154"/>
      <c r="B373" s="139"/>
      <c r="C373" s="150"/>
      <c r="D373" s="150"/>
      <c r="E373" s="150"/>
      <c r="F373" s="150"/>
      <c r="G373" s="150"/>
      <c r="H373" s="151"/>
    </row>
    <row r="374" spans="1:8" ht="11.1" outlineLevel="1">
      <c r="A374" s="154">
        <v>2019</v>
      </c>
      <c r="B374" s="139" t="s">
        <v>403</v>
      </c>
      <c r="C374" s="150">
        <v>5116.93</v>
      </c>
      <c r="D374" s="150">
        <v>0.32</v>
      </c>
      <c r="E374" s="150">
        <v>0.26</v>
      </c>
      <c r="F374" s="150">
        <v>1.1000000000000001</v>
      </c>
      <c r="G374" s="150">
        <v>0.32</v>
      </c>
      <c r="H374" s="151">
        <v>3.78</v>
      </c>
    </row>
    <row r="375" spans="1:8" ht="11.1" outlineLevel="1">
      <c r="A375" s="154"/>
      <c r="B375" s="139" t="s">
        <v>404</v>
      </c>
      <c r="C375" s="150">
        <v>5138.93</v>
      </c>
      <c r="D375" s="150">
        <v>0.43</v>
      </c>
      <c r="E375" s="150">
        <v>0.9</v>
      </c>
      <c r="F375" s="150">
        <v>1.63</v>
      </c>
      <c r="G375" s="150">
        <v>0.75</v>
      </c>
      <c r="H375" s="151">
        <v>3.89</v>
      </c>
    </row>
    <row r="376" spans="1:8" ht="11.1" outlineLevel="1">
      <c r="A376" s="122"/>
      <c r="B376" s="153" t="s">
        <v>405</v>
      </c>
      <c r="C376" s="150">
        <v>5177.47</v>
      </c>
      <c r="D376" s="150">
        <v>0.75</v>
      </c>
      <c r="E376" s="150">
        <v>1.51</v>
      </c>
      <c r="F376" s="150">
        <v>1.9</v>
      </c>
      <c r="G376" s="150">
        <v>1.51</v>
      </c>
      <c r="H376" s="151">
        <v>4.58</v>
      </c>
    </row>
    <row r="377" spans="1:8" ht="11.1" outlineLevel="1">
      <c r="A377" s="122"/>
      <c r="B377" s="153" t="s">
        <v>406</v>
      </c>
      <c r="C377" s="150">
        <v>5206.9799999999996</v>
      </c>
      <c r="D377" s="150">
        <v>0.56999999999999995</v>
      </c>
      <c r="E377" s="150">
        <v>1.76</v>
      </c>
      <c r="F377" s="150">
        <v>2.02</v>
      </c>
      <c r="G377" s="150">
        <v>2.09</v>
      </c>
      <c r="H377" s="151">
        <v>4.9400000000000004</v>
      </c>
    </row>
    <row r="378" spans="1:8" ht="11.1" outlineLevel="1">
      <c r="A378" s="122"/>
      <c r="B378" s="153" t="s">
        <v>407</v>
      </c>
      <c r="C378" s="150">
        <v>5213.75</v>
      </c>
      <c r="D378" s="150">
        <v>0.13</v>
      </c>
      <c r="E378" s="150">
        <v>1.46</v>
      </c>
      <c r="F378" s="150">
        <v>2.37</v>
      </c>
      <c r="G378" s="150">
        <v>2.2200000000000002</v>
      </c>
      <c r="H378" s="150">
        <v>4.66</v>
      </c>
    </row>
    <row r="379" spans="1:8" ht="11.1" outlineLevel="1">
      <c r="A379" s="122"/>
      <c r="B379" s="153" t="s">
        <v>408</v>
      </c>
      <c r="C379" s="150">
        <v>5214.2700000000004</v>
      </c>
      <c r="D379" s="150">
        <v>0.01</v>
      </c>
      <c r="E379" s="150">
        <v>0.71</v>
      </c>
      <c r="F379" s="150">
        <v>2.23</v>
      </c>
      <c r="G379" s="150">
        <v>2.23</v>
      </c>
      <c r="H379" s="150">
        <v>3.37</v>
      </c>
    </row>
    <row r="380" spans="1:8" ht="11.1" outlineLevel="1">
      <c r="A380" s="122"/>
      <c r="B380" s="153" t="s">
        <v>409</v>
      </c>
      <c r="C380" s="150">
        <v>5224.18</v>
      </c>
      <c r="D380" s="150">
        <v>0.19</v>
      </c>
      <c r="E380" s="150">
        <v>0.33</v>
      </c>
      <c r="F380" s="150">
        <v>2.1</v>
      </c>
      <c r="G380" s="150">
        <v>2.42</v>
      </c>
      <c r="H380" s="150">
        <v>3.22</v>
      </c>
    </row>
    <row r="381" spans="1:8" ht="11.1" outlineLevel="1">
      <c r="A381" s="122"/>
      <c r="B381" s="153" t="s">
        <v>410</v>
      </c>
      <c r="C381" s="150">
        <v>5229.93</v>
      </c>
      <c r="D381" s="150">
        <v>0.11</v>
      </c>
      <c r="E381" s="150">
        <v>0.31</v>
      </c>
      <c r="F381" s="150">
        <v>1.77</v>
      </c>
      <c r="G381" s="150">
        <v>2.54</v>
      </c>
      <c r="H381" s="150">
        <v>3.43</v>
      </c>
    </row>
    <row r="382" spans="1:8" ht="11.1" outlineLevel="1">
      <c r="A382" s="122"/>
      <c r="B382" s="153" t="s">
        <v>411</v>
      </c>
      <c r="C382" s="150">
        <v>5227.84</v>
      </c>
      <c r="D382" s="150">
        <v>-0.04</v>
      </c>
      <c r="E382" s="150">
        <v>0.26</v>
      </c>
      <c r="F382" s="150">
        <v>0.97</v>
      </c>
      <c r="G382" s="150">
        <v>2.4900000000000002</v>
      </c>
      <c r="H382" s="150">
        <v>2.89</v>
      </c>
    </row>
    <row r="383" spans="1:8" ht="11.1" outlineLevel="1">
      <c r="A383" s="122"/>
      <c r="B383" s="153" t="s">
        <v>412</v>
      </c>
      <c r="C383" s="150">
        <v>5233.07</v>
      </c>
      <c r="D383" s="150">
        <v>0.1</v>
      </c>
      <c r="E383" s="150">
        <v>0.17</v>
      </c>
      <c r="F383" s="150">
        <v>0.5</v>
      </c>
      <c r="G383" s="150">
        <v>2.6</v>
      </c>
      <c r="H383" s="150">
        <v>2.54</v>
      </c>
    </row>
    <row r="384" spans="1:8" ht="11.1" outlineLevel="1">
      <c r="A384" s="122"/>
      <c r="B384" s="153" t="s">
        <v>413</v>
      </c>
      <c r="C384" s="150">
        <v>5259.76</v>
      </c>
      <c r="D384" s="150">
        <v>0.51</v>
      </c>
      <c r="E384" s="150">
        <v>0.56999999999999995</v>
      </c>
      <c r="F384" s="150">
        <v>0.88</v>
      </c>
      <c r="G384" s="150">
        <v>3.12</v>
      </c>
      <c r="H384" s="150">
        <v>3.27</v>
      </c>
    </row>
    <row r="385" spans="1:8" ht="11.1" outlineLevel="1">
      <c r="A385" s="122"/>
      <c r="B385" s="153" t="s">
        <v>414</v>
      </c>
      <c r="C385" s="150">
        <v>5320.25</v>
      </c>
      <c r="D385" s="150">
        <v>1.1499999999999999</v>
      </c>
      <c r="E385" s="150">
        <v>1.77</v>
      </c>
      <c r="F385" s="150">
        <v>2.0299999999999998</v>
      </c>
      <c r="G385" s="150">
        <v>4.3099999999999996</v>
      </c>
      <c r="H385" s="150">
        <v>4.3099999999999996</v>
      </c>
    </row>
    <row r="386" spans="1:8" ht="11.1" outlineLevel="1">
      <c r="A386" s="122"/>
      <c r="B386" s="153"/>
      <c r="C386" s="150"/>
      <c r="D386" s="150"/>
      <c r="E386" s="150"/>
      <c r="F386" s="150"/>
      <c r="G386" s="150"/>
      <c r="H386" s="150"/>
    </row>
    <row r="387" spans="1:8" ht="11.1" outlineLevel="1">
      <c r="A387" s="154">
        <v>2020</v>
      </c>
      <c r="B387" s="139" t="s">
        <v>403</v>
      </c>
      <c r="C387" s="150">
        <v>5331.42</v>
      </c>
      <c r="D387" s="150">
        <v>0.21</v>
      </c>
      <c r="E387" s="150">
        <v>1.88</v>
      </c>
      <c r="F387" s="150">
        <v>2.0499999999999998</v>
      </c>
      <c r="G387" s="150">
        <v>0.21</v>
      </c>
      <c r="H387" s="150">
        <v>4.1900000000000004</v>
      </c>
    </row>
    <row r="388" spans="1:8" ht="11.1" outlineLevel="1">
      <c r="A388" s="122"/>
      <c r="B388" s="153" t="s">
        <v>404</v>
      </c>
      <c r="C388" s="150">
        <v>5344.75</v>
      </c>
      <c r="D388" s="150">
        <v>0.25</v>
      </c>
      <c r="E388" s="150">
        <v>1.62</v>
      </c>
      <c r="F388" s="150">
        <v>2.2000000000000002</v>
      </c>
      <c r="G388" s="150">
        <v>0.46</v>
      </c>
      <c r="H388" s="150">
        <v>4.01</v>
      </c>
    </row>
    <row r="389" spans="1:8" ht="11.1" outlineLevel="1">
      <c r="A389" s="122"/>
      <c r="B389" s="153" t="s">
        <v>405</v>
      </c>
      <c r="C389" s="150">
        <v>5348.49</v>
      </c>
      <c r="D389" s="150">
        <v>7.0000000000000007E-2</v>
      </c>
      <c r="E389" s="150">
        <v>0.53</v>
      </c>
      <c r="F389" s="150">
        <v>2.31</v>
      </c>
      <c r="G389" s="150">
        <v>0.53</v>
      </c>
      <c r="H389" s="150">
        <v>3.3</v>
      </c>
    </row>
    <row r="390" spans="1:8" ht="11.1" outlineLevel="1">
      <c r="A390" s="122"/>
      <c r="B390" s="153" t="s">
        <v>406</v>
      </c>
      <c r="C390" s="150">
        <v>5331.91</v>
      </c>
      <c r="D390" s="150">
        <v>-0.31</v>
      </c>
      <c r="E390" s="150">
        <v>0.01</v>
      </c>
      <c r="F390" s="150">
        <v>1.89</v>
      </c>
      <c r="G390" s="150">
        <v>0.22</v>
      </c>
      <c r="H390" s="150">
        <v>2.4</v>
      </c>
    </row>
    <row r="391" spans="1:8" ht="11.1" outlineLevel="1">
      <c r="A391" s="154"/>
      <c r="B391" s="139" t="s">
        <v>407</v>
      </c>
      <c r="C391" s="150">
        <v>5311.65</v>
      </c>
      <c r="D391" s="150">
        <v>-0.38</v>
      </c>
      <c r="E391" s="150">
        <v>-0.62</v>
      </c>
      <c r="F391" s="150">
        <v>0.99</v>
      </c>
      <c r="G391" s="150">
        <v>-0.16</v>
      </c>
      <c r="H391" s="150">
        <v>1.88</v>
      </c>
    </row>
    <row r="392" spans="1:8" ht="11.1" outlineLevel="1">
      <c r="A392" s="122"/>
      <c r="B392" s="153" t="s">
        <v>408</v>
      </c>
      <c r="C392" s="150">
        <v>5325.46</v>
      </c>
      <c r="D392" s="150">
        <v>0.26</v>
      </c>
      <c r="E392" s="150">
        <v>-0.43</v>
      </c>
      <c r="F392" s="150">
        <v>0.1</v>
      </c>
      <c r="G392" s="150">
        <v>0.1</v>
      </c>
      <c r="H392" s="150">
        <v>2.13</v>
      </c>
    </row>
    <row r="393" spans="1:8" ht="11.1" outlineLevel="1">
      <c r="A393" s="122"/>
      <c r="B393" s="153" t="s">
        <v>409</v>
      </c>
      <c r="C393" s="150">
        <v>5344.63</v>
      </c>
      <c r="D393" s="150">
        <v>0.36</v>
      </c>
      <c r="E393" s="150">
        <v>0.24</v>
      </c>
      <c r="F393" s="150">
        <v>0.25</v>
      </c>
      <c r="G393" s="150">
        <v>0.46</v>
      </c>
      <c r="H393" s="150">
        <v>2.31</v>
      </c>
    </row>
    <row r="394" spans="1:8" ht="11.1" outlineLevel="1">
      <c r="A394" s="122"/>
      <c r="B394" s="153" t="s">
        <v>410</v>
      </c>
      <c r="C394" s="150">
        <v>5357.46</v>
      </c>
      <c r="D394" s="150">
        <v>0.24</v>
      </c>
      <c r="E394" s="150">
        <v>0.86</v>
      </c>
      <c r="F394" s="150">
        <v>0.24</v>
      </c>
      <c r="G394" s="150">
        <v>0.7</v>
      </c>
      <c r="H394" s="150">
        <v>2.44</v>
      </c>
    </row>
    <row r="395" spans="1:8" ht="11.1" outlineLevel="1">
      <c r="A395" s="122"/>
      <c r="B395" s="153" t="s">
        <v>411</v>
      </c>
      <c r="C395" s="150">
        <v>5391.75</v>
      </c>
      <c r="D395" s="150">
        <v>0.64</v>
      </c>
      <c r="E395" s="150">
        <v>1.24</v>
      </c>
      <c r="F395" s="150">
        <v>0.81</v>
      </c>
      <c r="G395" s="150">
        <v>1.34</v>
      </c>
      <c r="H395" s="150">
        <v>3.14</v>
      </c>
    </row>
    <row r="396" spans="1:8" ht="11.1" outlineLevel="1">
      <c r="A396" s="154"/>
      <c r="B396" s="139" t="s">
        <v>412</v>
      </c>
      <c r="C396" s="150">
        <v>5438.12</v>
      </c>
      <c r="D396" s="150">
        <v>0.86</v>
      </c>
      <c r="E396" s="150">
        <v>1.75</v>
      </c>
      <c r="F396" s="150">
        <v>1.99</v>
      </c>
      <c r="G396" s="150">
        <v>2.2200000000000002</v>
      </c>
      <c r="H396" s="150">
        <v>3.92</v>
      </c>
    </row>
    <row r="397" spans="1:8" ht="11.1" outlineLevel="1">
      <c r="A397" s="122"/>
      <c r="B397" s="153" t="s">
        <v>413</v>
      </c>
      <c r="C397" s="150">
        <v>5486.52</v>
      </c>
      <c r="D397" s="150">
        <v>0.89</v>
      </c>
      <c r="E397" s="150">
        <v>2.41</v>
      </c>
      <c r="F397" s="150">
        <v>3.29</v>
      </c>
      <c r="G397" s="150">
        <v>3.13</v>
      </c>
      <c r="H397" s="150">
        <v>4.3099999999999996</v>
      </c>
    </row>
    <row r="398" spans="1:8" ht="11.1" outlineLevel="1">
      <c r="A398" s="122"/>
      <c r="B398" s="153" t="s">
        <v>414</v>
      </c>
      <c r="C398" s="150">
        <v>5560.59</v>
      </c>
      <c r="D398" s="150">
        <v>1.35</v>
      </c>
      <c r="E398" s="150">
        <v>3.13</v>
      </c>
      <c r="F398" s="150">
        <v>4.42</v>
      </c>
      <c r="G398" s="150">
        <v>4.5199999999999996</v>
      </c>
      <c r="H398" s="150">
        <v>4.5199999999999996</v>
      </c>
    </row>
    <row r="399" spans="1:8" ht="11.1" outlineLevel="1">
      <c r="A399" s="154"/>
      <c r="B399" s="139"/>
      <c r="C399" s="150"/>
      <c r="D399" s="150"/>
      <c r="E399" s="150"/>
      <c r="F399" s="150"/>
      <c r="G399" s="150"/>
      <c r="H399" s="150"/>
    </row>
    <row r="400" spans="1:8" ht="11.1" outlineLevel="1">
      <c r="A400" s="154">
        <v>2021</v>
      </c>
      <c r="B400" s="139" t="s">
        <v>403</v>
      </c>
      <c r="C400" s="150">
        <v>5574.49</v>
      </c>
      <c r="D400" s="150">
        <v>0.25</v>
      </c>
      <c r="E400" s="150">
        <v>2.5099999999999998</v>
      </c>
      <c r="F400" s="150">
        <v>4.3</v>
      </c>
      <c r="G400" s="150">
        <v>0.25</v>
      </c>
      <c r="H400" s="150">
        <v>4.5599999999999996</v>
      </c>
    </row>
    <row r="401" spans="1:8" ht="11.1" outlineLevel="1">
      <c r="A401" s="154"/>
      <c r="B401" s="139" t="s">
        <v>404</v>
      </c>
      <c r="C401" s="150">
        <v>5622.43</v>
      </c>
      <c r="D401" s="150">
        <v>0.86</v>
      </c>
      <c r="E401" s="150">
        <v>2.48</v>
      </c>
      <c r="F401" s="150">
        <v>4.95</v>
      </c>
      <c r="G401" s="150">
        <v>1.1100000000000001</v>
      </c>
      <c r="H401" s="150">
        <v>5.2</v>
      </c>
    </row>
    <row r="402" spans="1:8" ht="11.1" outlineLevel="1">
      <c r="A402" s="154"/>
      <c r="B402" s="139" t="s">
        <v>405</v>
      </c>
      <c r="C402" s="150">
        <v>5674.72</v>
      </c>
      <c r="D402" s="150">
        <v>0.93</v>
      </c>
      <c r="E402" s="150">
        <v>2.0499999999999998</v>
      </c>
      <c r="F402" s="150">
        <v>5.25</v>
      </c>
      <c r="G402" s="150">
        <v>2.0499999999999998</v>
      </c>
      <c r="H402" s="150">
        <v>6.1</v>
      </c>
    </row>
    <row r="403" spans="1:8" ht="11.1" outlineLevel="1">
      <c r="A403" s="154"/>
      <c r="B403" s="139" t="s">
        <v>406</v>
      </c>
      <c r="C403" s="150">
        <v>5692.31</v>
      </c>
      <c r="D403" s="150">
        <v>0.31</v>
      </c>
      <c r="E403" s="150">
        <v>2.11</v>
      </c>
      <c r="F403" s="150">
        <v>4.67</v>
      </c>
      <c r="G403" s="150">
        <v>2.37</v>
      </c>
      <c r="H403" s="150">
        <v>6.76</v>
      </c>
    </row>
    <row r="404" spans="1:8" ht="11.1" outlineLevel="1">
      <c r="A404" s="154"/>
      <c r="B404" s="139" t="s">
        <v>407</v>
      </c>
      <c r="C404" s="150">
        <v>5739.56</v>
      </c>
      <c r="D404" s="150">
        <v>0.83</v>
      </c>
      <c r="E404" s="150">
        <v>2.08</v>
      </c>
      <c r="F404" s="150">
        <v>4.6100000000000003</v>
      </c>
      <c r="G404" s="150">
        <v>3.22</v>
      </c>
      <c r="H404" s="150">
        <v>8.06</v>
      </c>
    </row>
    <row r="405" spans="1:8" ht="11.1" outlineLevel="1">
      <c r="A405" s="122"/>
      <c r="B405" s="153" t="s">
        <v>408</v>
      </c>
      <c r="C405" s="150">
        <v>5769.98</v>
      </c>
      <c r="D405" s="150">
        <v>0.53</v>
      </c>
      <c r="E405" s="150">
        <v>1.68</v>
      </c>
      <c r="F405" s="150">
        <v>3.77</v>
      </c>
      <c r="G405" s="150">
        <v>3.77</v>
      </c>
      <c r="H405" s="150">
        <v>8.35</v>
      </c>
    </row>
    <row r="406" spans="1:8" ht="11.1" outlineLevel="1">
      <c r="A406" s="122"/>
      <c r="B406" s="153" t="s">
        <v>409</v>
      </c>
      <c r="C406" s="150">
        <v>5825.37</v>
      </c>
      <c r="D406" s="150">
        <v>0.96</v>
      </c>
      <c r="E406" s="150">
        <v>2.34</v>
      </c>
      <c r="F406" s="150">
        <v>4.5</v>
      </c>
      <c r="G406" s="150">
        <v>4.76</v>
      </c>
      <c r="H406" s="150">
        <v>8.99</v>
      </c>
    </row>
    <row r="407" spans="1:8" ht="11.1" outlineLevel="1">
      <c r="A407" s="122"/>
      <c r="B407" s="153" t="s">
        <v>410</v>
      </c>
      <c r="C407" s="150">
        <v>5876.05</v>
      </c>
      <c r="D407" s="150">
        <v>0.87</v>
      </c>
      <c r="E407" s="150">
        <v>2.38</v>
      </c>
      <c r="F407" s="150">
        <v>4.51</v>
      </c>
      <c r="G407" s="150">
        <v>5.67</v>
      </c>
      <c r="H407" s="150">
        <v>9.68</v>
      </c>
    </row>
    <row r="408" spans="1:8" ht="11.1" outlineLevel="1">
      <c r="A408" s="154"/>
      <c r="B408" s="139" t="s">
        <v>411</v>
      </c>
      <c r="C408" s="150">
        <v>5944.21</v>
      </c>
      <c r="D408" s="150">
        <v>1.1599999999999999</v>
      </c>
      <c r="E408" s="150">
        <v>3.02</v>
      </c>
      <c r="F408" s="150">
        <v>4.75</v>
      </c>
      <c r="G408" s="150">
        <v>6.9</v>
      </c>
      <c r="H408" s="150">
        <v>10.25</v>
      </c>
    </row>
    <row r="409" spans="1:8" ht="11.1" outlineLevel="1">
      <c r="A409" s="122"/>
      <c r="B409" s="153" t="s">
        <v>412</v>
      </c>
      <c r="C409" s="150">
        <v>6018.51</v>
      </c>
      <c r="D409" s="150">
        <v>1.25</v>
      </c>
      <c r="E409" s="150">
        <v>3.32</v>
      </c>
      <c r="F409" s="150">
        <v>5.73</v>
      </c>
      <c r="G409" s="150">
        <v>8.24</v>
      </c>
      <c r="H409" s="150">
        <v>10.67</v>
      </c>
    </row>
    <row r="410" spans="1:8" ht="11.1" outlineLevel="1">
      <c r="A410" s="154"/>
      <c r="B410" s="139" t="s">
        <v>413</v>
      </c>
      <c r="C410" s="150">
        <v>6075.69</v>
      </c>
      <c r="D410" s="150">
        <v>0.95</v>
      </c>
      <c r="E410" s="150">
        <v>3.4</v>
      </c>
      <c r="F410" s="150">
        <v>5.86</v>
      </c>
      <c r="G410" s="150">
        <v>9.26</v>
      </c>
      <c r="H410" s="150">
        <v>10.74</v>
      </c>
    </row>
    <row r="411" spans="1:8" ht="11.1" outlineLevel="1">
      <c r="A411" s="154"/>
      <c r="B411" s="139" t="s">
        <v>414</v>
      </c>
      <c r="C411" s="150">
        <v>6120.04</v>
      </c>
      <c r="D411" s="150">
        <v>0.73</v>
      </c>
      <c r="E411" s="150">
        <v>2.96</v>
      </c>
      <c r="F411" s="150">
        <v>6.07</v>
      </c>
      <c r="G411" s="150">
        <v>10.06</v>
      </c>
      <c r="H411" s="150">
        <v>10.06</v>
      </c>
    </row>
    <row r="412" spans="1:8" ht="11.1" outlineLevel="1">
      <c r="A412" s="154"/>
      <c r="B412" s="139"/>
      <c r="C412" s="150"/>
      <c r="D412" s="150"/>
      <c r="E412" s="150"/>
      <c r="F412" s="150"/>
      <c r="G412" s="150"/>
      <c r="H412" s="150"/>
    </row>
    <row r="413" spans="1:8" ht="11.1" outlineLevel="1">
      <c r="A413" s="154">
        <v>2022</v>
      </c>
      <c r="B413" s="139" t="s">
        <v>403</v>
      </c>
      <c r="C413" s="150">
        <v>6153.09</v>
      </c>
      <c r="D413" s="150">
        <v>0.54</v>
      </c>
      <c r="E413" s="150">
        <v>2.2400000000000002</v>
      </c>
      <c r="F413" s="150">
        <v>5.63</v>
      </c>
      <c r="G413" s="150">
        <v>0.54</v>
      </c>
      <c r="H413" s="150">
        <v>10.38</v>
      </c>
    </row>
    <row r="414" spans="1:8" ht="11.1" outlineLevel="1">
      <c r="A414" s="122"/>
      <c r="B414" s="153" t="s">
        <v>404</v>
      </c>
      <c r="C414" s="150">
        <v>6215.24</v>
      </c>
      <c r="D414" s="150">
        <v>1.01</v>
      </c>
      <c r="E414" s="150">
        <v>2.2999999999999998</v>
      </c>
      <c r="F414" s="150">
        <v>5.77</v>
      </c>
      <c r="G414" s="150">
        <v>1.56</v>
      </c>
      <c r="H414" s="150">
        <v>10.54</v>
      </c>
    </row>
    <row r="415" spans="1:8" ht="11.1" outlineLevel="1">
      <c r="A415" s="154"/>
      <c r="B415" s="139" t="s">
        <v>405</v>
      </c>
      <c r="C415" s="150">
        <v>6315.93</v>
      </c>
      <c r="D415" s="150">
        <v>1.62</v>
      </c>
      <c r="E415" s="150">
        <v>3.2</v>
      </c>
      <c r="F415" s="150">
        <v>6.25</v>
      </c>
      <c r="G415" s="150">
        <v>3.2</v>
      </c>
      <c r="H415" s="150">
        <v>11.3</v>
      </c>
    </row>
    <row r="416" spans="1:8" ht="18" customHeight="1" outlineLevel="1">
      <c r="A416" s="154"/>
      <c r="B416" s="139" t="s">
        <v>406</v>
      </c>
      <c r="C416" s="150">
        <v>6382.88</v>
      </c>
      <c r="D416" s="150">
        <v>1.06</v>
      </c>
      <c r="E416" s="150">
        <v>3.73</v>
      </c>
      <c r="F416" s="150">
        <v>6.05</v>
      </c>
      <c r="G416" s="150">
        <v>4.29</v>
      </c>
      <c r="H416" s="150">
        <v>12.13</v>
      </c>
    </row>
    <row r="417" spans="1:8" ht="11.1" outlineLevel="1">
      <c r="A417" s="154"/>
      <c r="B417" s="139" t="s">
        <v>407</v>
      </c>
      <c r="C417" s="150">
        <v>6412.88</v>
      </c>
      <c r="D417" s="150">
        <v>0.47</v>
      </c>
      <c r="E417" s="150">
        <v>3.18</v>
      </c>
      <c r="F417" s="150">
        <v>5.55</v>
      </c>
      <c r="G417" s="150">
        <v>4.78</v>
      </c>
      <c r="H417" s="150">
        <v>11.73</v>
      </c>
    </row>
    <row r="418" spans="1:8" ht="11.1" outlineLevel="1">
      <c r="A418" s="122"/>
      <c r="B418" s="153" t="s">
        <v>408</v>
      </c>
      <c r="C418" s="150">
        <v>6455.85</v>
      </c>
      <c r="D418" s="150">
        <v>0.67</v>
      </c>
      <c r="E418" s="150">
        <v>2.2200000000000002</v>
      </c>
      <c r="F418" s="150">
        <v>5.49</v>
      </c>
      <c r="G418" s="150">
        <v>5.49</v>
      </c>
      <c r="H418" s="150">
        <v>11.89</v>
      </c>
    </row>
    <row r="419" spans="1:8" ht="11.1" outlineLevel="1">
      <c r="A419" s="122"/>
      <c r="B419" s="153" t="s">
        <v>409</v>
      </c>
      <c r="C419" s="150">
        <v>6411.95</v>
      </c>
      <c r="D419" s="150">
        <v>-0.68</v>
      </c>
      <c r="E419" s="150">
        <v>0.46</v>
      </c>
      <c r="F419" s="150">
        <v>4.21</v>
      </c>
      <c r="G419" s="150">
        <v>4.7699999999999996</v>
      </c>
      <c r="H419" s="150">
        <v>10.07</v>
      </c>
    </row>
    <row r="420" spans="1:8" ht="11.1" outlineLevel="1">
      <c r="A420" s="122"/>
      <c r="B420" s="153" t="s">
        <v>410</v>
      </c>
      <c r="C420" s="150">
        <v>6388.87</v>
      </c>
      <c r="D420" s="150">
        <v>-0.36</v>
      </c>
      <c r="E420" s="150">
        <v>-0.37</v>
      </c>
      <c r="F420" s="150">
        <v>2.79</v>
      </c>
      <c r="G420" s="150">
        <v>4.3899999999999997</v>
      </c>
      <c r="H420" s="150">
        <v>8.73</v>
      </c>
    </row>
    <row r="421" spans="1:8" ht="11.1" outlineLevel="1">
      <c r="A421" s="122"/>
      <c r="B421" s="153" t="s">
        <v>411</v>
      </c>
      <c r="C421" s="150">
        <v>6370.34</v>
      </c>
      <c r="D421" s="150">
        <v>-0.28999999999999998</v>
      </c>
      <c r="E421" s="150">
        <v>-1.32</v>
      </c>
      <c r="F421" s="150">
        <v>0.86</v>
      </c>
      <c r="G421" s="150">
        <v>4.09</v>
      </c>
      <c r="H421" s="150">
        <v>7.17</v>
      </c>
    </row>
    <row r="422" spans="1:8" ht="11.1" outlineLevel="1">
      <c r="A422" s="122"/>
      <c r="B422" s="153" t="s">
        <v>412</v>
      </c>
      <c r="C422" s="150">
        <v>6407.93</v>
      </c>
      <c r="D422" s="150">
        <v>0.59</v>
      </c>
      <c r="E422" s="150">
        <v>-0.06</v>
      </c>
      <c r="F422" s="150">
        <v>0.39</v>
      </c>
      <c r="G422" s="150">
        <v>4.7</v>
      </c>
      <c r="H422" s="150">
        <v>6.47</v>
      </c>
    </row>
    <row r="423" spans="1:8" ht="11.1" outlineLevel="1">
      <c r="A423" s="154"/>
      <c r="B423" s="170" t="s">
        <v>413</v>
      </c>
      <c r="C423" s="150">
        <v>6434.2</v>
      </c>
      <c r="D423" s="150">
        <v>0.41</v>
      </c>
      <c r="E423" s="150">
        <v>0.71</v>
      </c>
      <c r="F423" s="150">
        <v>0.33</v>
      </c>
      <c r="G423" s="150">
        <v>5.13</v>
      </c>
      <c r="H423" s="150">
        <v>5.9</v>
      </c>
    </row>
    <row r="424" spans="1:8" ht="11.1" outlineLevel="1">
      <c r="A424" s="154"/>
      <c r="B424" s="139" t="s">
        <v>414</v>
      </c>
      <c r="C424" s="150">
        <v>6474.09</v>
      </c>
      <c r="D424" s="150">
        <v>0.62</v>
      </c>
      <c r="E424" s="150">
        <v>1.63</v>
      </c>
      <c r="F424" s="150">
        <v>0.28000000000000003</v>
      </c>
      <c r="G424" s="150">
        <v>5.79</v>
      </c>
      <c r="H424" s="150">
        <v>5.79</v>
      </c>
    </row>
    <row r="425" spans="1:8" ht="11.1" outlineLevel="1">
      <c r="A425" s="154"/>
      <c r="B425" s="139"/>
      <c r="C425" s="150"/>
      <c r="D425" s="150"/>
      <c r="E425" s="150"/>
      <c r="F425" s="150"/>
      <c r="G425" s="150"/>
      <c r="H425" s="150"/>
    </row>
    <row r="426" spans="1:8" ht="11.1" outlineLevel="1">
      <c r="A426" s="154">
        <v>2023</v>
      </c>
      <c r="B426" s="139" t="s">
        <v>403</v>
      </c>
      <c r="C426" s="150">
        <v>6508.4</v>
      </c>
      <c r="D426" s="150">
        <v>0.53</v>
      </c>
      <c r="E426" s="150">
        <v>1.57</v>
      </c>
      <c r="F426" s="150">
        <v>1.5</v>
      </c>
      <c r="G426" s="150">
        <v>0.53</v>
      </c>
      <c r="H426" s="150">
        <v>5.77</v>
      </c>
    </row>
    <row r="427" spans="1:8" ht="11.1" outlineLevel="1">
      <c r="A427" s="154"/>
      <c r="B427" s="139" t="s">
        <v>404</v>
      </c>
      <c r="C427" s="150">
        <v>6563.07</v>
      </c>
      <c r="D427" s="150">
        <v>0.84</v>
      </c>
      <c r="E427" s="150">
        <v>2</v>
      </c>
      <c r="F427" s="150">
        <v>2.73</v>
      </c>
      <c r="G427" s="150">
        <v>1.37</v>
      </c>
      <c r="H427" s="150">
        <v>5.6</v>
      </c>
    </row>
    <row r="428" spans="1:8" ht="11.1" outlineLevel="1">
      <c r="A428" s="122"/>
      <c r="B428" s="153" t="s">
        <v>405</v>
      </c>
      <c r="C428" s="150">
        <v>6609.67</v>
      </c>
      <c r="D428" s="150">
        <v>0.71</v>
      </c>
      <c r="E428" s="150">
        <v>2.09</v>
      </c>
      <c r="F428" s="150">
        <v>3.76</v>
      </c>
      <c r="G428" s="150">
        <v>2.09</v>
      </c>
      <c r="H428" s="150">
        <v>4.6500000000000004</v>
      </c>
    </row>
    <row r="429" spans="1:8" ht="11.1" outlineLevel="1">
      <c r="A429" s="122"/>
      <c r="B429" s="153" t="s">
        <v>406</v>
      </c>
      <c r="C429" s="150">
        <v>6649.99</v>
      </c>
      <c r="D429" s="150">
        <v>0.61</v>
      </c>
      <c r="E429" s="150">
        <v>2.1800000000000002</v>
      </c>
      <c r="F429" s="150">
        <v>3.78</v>
      </c>
      <c r="G429" s="150">
        <v>2.72</v>
      </c>
      <c r="H429" s="150">
        <v>4.18</v>
      </c>
    </row>
    <row r="430" spans="1:8" ht="11.1" outlineLevel="1">
      <c r="A430" s="122"/>
      <c r="B430" s="153" t="s">
        <v>407</v>
      </c>
      <c r="C430" s="150">
        <v>6665.28</v>
      </c>
      <c r="D430" s="150">
        <v>0.23</v>
      </c>
      <c r="E430" s="150">
        <v>1.56</v>
      </c>
      <c r="F430" s="150">
        <v>3.59</v>
      </c>
      <c r="G430" s="150">
        <v>2.95</v>
      </c>
      <c r="H430" s="150">
        <v>3.94</v>
      </c>
    </row>
    <row r="431" spans="1:8" ht="11.1" outlineLevel="1">
      <c r="A431" s="122"/>
      <c r="B431" s="153" t="s">
        <v>408</v>
      </c>
      <c r="C431" s="150">
        <v>6659.95</v>
      </c>
      <c r="D431" s="150">
        <v>-0.08</v>
      </c>
      <c r="E431" s="150">
        <v>0.76</v>
      </c>
      <c r="F431" s="150">
        <v>2.87</v>
      </c>
      <c r="G431" s="150">
        <v>2.87</v>
      </c>
      <c r="H431" s="150">
        <v>3.16</v>
      </c>
    </row>
    <row r="432" spans="1:8" ht="11.1" outlineLevel="1">
      <c r="A432" s="122"/>
      <c r="B432" s="153" t="s">
        <v>409</v>
      </c>
      <c r="C432" s="150">
        <v>6667.94</v>
      </c>
      <c r="D432" s="150">
        <v>0.12</v>
      </c>
      <c r="E432" s="150">
        <v>0.27</v>
      </c>
      <c r="F432" s="150">
        <v>2.4500000000000002</v>
      </c>
      <c r="G432" s="150">
        <v>2.99</v>
      </c>
      <c r="H432" s="150">
        <v>3.99</v>
      </c>
    </row>
    <row r="433" spans="1:14" ht="11.1" outlineLevel="1">
      <c r="A433" s="122"/>
      <c r="B433" s="153" t="s">
        <v>410</v>
      </c>
      <c r="C433" s="150">
        <v>6683.28</v>
      </c>
      <c r="D433" s="150">
        <v>0.23</v>
      </c>
      <c r="E433" s="150">
        <v>0.27</v>
      </c>
      <c r="F433" s="150">
        <v>1.83</v>
      </c>
      <c r="G433" s="150">
        <v>3.23</v>
      </c>
      <c r="H433" s="150">
        <v>4.6100000000000003</v>
      </c>
    </row>
    <row r="434" spans="1:14" ht="11.1" outlineLevel="1">
      <c r="A434" s="122"/>
      <c r="B434" s="153" t="s">
        <v>411</v>
      </c>
      <c r="C434" s="150">
        <v>6700.66</v>
      </c>
      <c r="D434" s="150">
        <v>0.26</v>
      </c>
      <c r="E434" s="150">
        <v>0.61</v>
      </c>
      <c r="F434" s="150">
        <v>1.38</v>
      </c>
      <c r="G434" s="150">
        <v>3.5</v>
      </c>
      <c r="H434" s="150">
        <v>5.19</v>
      </c>
    </row>
    <row r="435" spans="1:14" ht="11.1" outlineLevel="1">
      <c r="A435" s="122"/>
      <c r="B435" s="153" t="s">
        <v>412</v>
      </c>
      <c r="C435" s="150">
        <v>6716.74</v>
      </c>
      <c r="D435" s="150">
        <v>0.24</v>
      </c>
      <c r="E435" s="150">
        <v>0.73</v>
      </c>
      <c r="F435" s="150">
        <v>1</v>
      </c>
      <c r="G435" s="150">
        <v>3.75</v>
      </c>
      <c r="H435" s="150">
        <v>4.82</v>
      </c>
    </row>
    <row r="436" spans="1:14" ht="11.1" outlineLevel="1">
      <c r="A436" s="122"/>
      <c r="B436" s="153" t="s">
        <v>413</v>
      </c>
      <c r="C436" s="150">
        <v>6735.55</v>
      </c>
      <c r="D436" s="150">
        <v>0.28000000000000003</v>
      </c>
      <c r="E436" s="150">
        <v>0.78</v>
      </c>
      <c r="F436" s="150">
        <v>1.05</v>
      </c>
      <c r="G436" s="150">
        <v>4.04</v>
      </c>
      <c r="H436" s="150">
        <v>4.68</v>
      </c>
      <c r="J436" s="53"/>
    </row>
    <row r="437" spans="1:14" ht="11.1" outlineLevel="1">
      <c r="A437" s="122"/>
      <c r="B437" s="153" t="s">
        <v>414</v>
      </c>
      <c r="C437" s="150">
        <v>6773.27</v>
      </c>
      <c r="D437" s="150">
        <v>0.56000000000000005</v>
      </c>
      <c r="E437" s="150">
        <v>1.08</v>
      </c>
      <c r="F437" s="150">
        <v>1.7</v>
      </c>
      <c r="G437" s="150">
        <v>4.62</v>
      </c>
      <c r="H437" s="150">
        <v>4.62</v>
      </c>
      <c r="N437" s="24"/>
    </row>
    <row r="438" spans="1:14" ht="11.1" outlineLevel="1">
      <c r="A438" s="122"/>
      <c r="B438" s="153"/>
      <c r="C438" s="150"/>
      <c r="D438" s="150"/>
      <c r="E438" s="150"/>
      <c r="F438" s="150"/>
      <c r="G438" s="150"/>
      <c r="H438" s="150"/>
    </row>
    <row r="439" spans="1:14" ht="11.1" outlineLevel="1">
      <c r="A439" s="154"/>
      <c r="B439" s="139"/>
      <c r="C439" s="150"/>
      <c r="D439" s="150"/>
      <c r="E439" s="150"/>
      <c r="F439" s="150"/>
      <c r="G439" s="150"/>
      <c r="H439" s="150"/>
      <c r="J439" s="53"/>
    </row>
    <row r="440" spans="1:14" ht="11.1">
      <c r="A440" s="154">
        <v>2024</v>
      </c>
      <c r="B440" s="153" t="s">
        <v>403</v>
      </c>
      <c r="C440" s="150">
        <v>6801.72</v>
      </c>
      <c r="D440" s="150">
        <v>0.42</v>
      </c>
      <c r="E440" s="150">
        <v>1.27</v>
      </c>
      <c r="F440" s="150">
        <v>2.0099999999999998</v>
      </c>
      <c r="G440" s="150">
        <v>0.42</v>
      </c>
      <c r="H440" s="150">
        <v>4.51</v>
      </c>
      <c r="J440" s="53"/>
    </row>
    <row r="441" spans="1:14" ht="11.1">
      <c r="A441" s="154"/>
      <c r="B441" s="153" t="s">
        <v>404</v>
      </c>
      <c r="C441" s="150">
        <v>6858.17</v>
      </c>
      <c r="D441" s="150">
        <v>0.83</v>
      </c>
      <c r="E441" s="150">
        <v>1.82</v>
      </c>
      <c r="F441" s="150">
        <v>2.62</v>
      </c>
      <c r="G441" s="150">
        <v>1.25</v>
      </c>
      <c r="H441" s="150">
        <v>4.5</v>
      </c>
      <c r="J441" s="97">
        <f>C441/C428-1</f>
        <v>3.7596430684134097E-2</v>
      </c>
    </row>
    <row r="442" spans="1:14" ht="11.1">
      <c r="A442" s="122"/>
      <c r="B442" s="153" t="s">
        <v>405</v>
      </c>
      <c r="C442" s="98">
        <v>6869.14</v>
      </c>
      <c r="D442" s="150">
        <v>0.16</v>
      </c>
      <c r="E442" s="150">
        <v>1.42</v>
      </c>
      <c r="F442" s="150">
        <v>2.5099999999999998</v>
      </c>
      <c r="G442" s="150">
        <v>1.42</v>
      </c>
      <c r="H442" s="150">
        <v>3.93</v>
      </c>
      <c r="N442" s="16"/>
    </row>
    <row r="443" spans="1:14" ht="11.1">
      <c r="A443" s="122"/>
      <c r="B443" s="153" t="s">
        <v>406</v>
      </c>
      <c r="C443" s="150">
        <v>6895.24</v>
      </c>
      <c r="D443" s="150">
        <v>0.38</v>
      </c>
      <c r="E443" s="150">
        <v>1.37</v>
      </c>
      <c r="F443" s="150">
        <v>2.66</v>
      </c>
      <c r="G443" s="150">
        <v>1.8</v>
      </c>
      <c r="H443" s="150">
        <v>3.69</v>
      </c>
    </row>
    <row r="444" spans="1:14" ht="11.1">
      <c r="A444" s="122"/>
      <c r="B444" s="153" t="s">
        <v>407</v>
      </c>
      <c r="C444" s="150">
        <v>6926.96</v>
      </c>
      <c r="D444" s="150">
        <v>0.46</v>
      </c>
      <c r="E444" s="150">
        <v>1</v>
      </c>
      <c r="F444" s="150">
        <v>2.84</v>
      </c>
      <c r="G444" s="150">
        <v>2.27</v>
      </c>
      <c r="H444" s="150">
        <v>3.93</v>
      </c>
    </row>
    <row r="445" spans="1:14" ht="11.1">
      <c r="A445" s="122"/>
      <c r="B445" s="153" t="s">
        <v>408</v>
      </c>
      <c r="C445" s="150">
        <v>6941.51</v>
      </c>
      <c r="D445" s="150">
        <v>0.21</v>
      </c>
      <c r="E445" s="150">
        <v>1.05</v>
      </c>
      <c r="F445" s="150">
        <v>2.48</v>
      </c>
      <c r="G445" s="150">
        <v>2.48</v>
      </c>
      <c r="H445" s="150">
        <v>4.2300000000000004</v>
      </c>
    </row>
    <row r="446" spans="1:14" ht="11.1">
      <c r="A446" s="122"/>
      <c r="B446" s="153" t="s">
        <v>409</v>
      </c>
      <c r="C446" s="150">
        <v>6967.89</v>
      </c>
      <c r="D446" s="150">
        <v>0.38</v>
      </c>
      <c r="E446" s="150">
        <v>1.05</v>
      </c>
      <c r="F446" s="150">
        <v>2.44</v>
      </c>
      <c r="G446" s="150">
        <v>2.87</v>
      </c>
      <c r="H446" s="150">
        <v>4.5</v>
      </c>
    </row>
    <row r="447" spans="1:14" ht="11.1">
      <c r="A447" s="122"/>
      <c r="B447" s="153" t="s">
        <v>410</v>
      </c>
      <c r="C447" s="150">
        <v>6966.5</v>
      </c>
      <c r="D447" s="150">
        <v>-0.02</v>
      </c>
      <c r="E447" s="150">
        <v>0.56999999999999995</v>
      </c>
      <c r="F447" s="150">
        <v>1.58</v>
      </c>
      <c r="G447" s="150">
        <v>2.85</v>
      </c>
      <c r="H447" s="150">
        <v>4.24</v>
      </c>
    </row>
    <row r="448" spans="1:14" ht="11.1">
      <c r="A448" s="122"/>
      <c r="B448" s="153" t="s">
        <v>411</v>
      </c>
      <c r="C448" s="150">
        <v>6997.15</v>
      </c>
      <c r="D448" s="150">
        <v>0.44</v>
      </c>
      <c r="E448" s="150">
        <v>0.8</v>
      </c>
      <c r="F448" s="150">
        <v>1.86</v>
      </c>
      <c r="G448" s="150">
        <v>3.31</v>
      </c>
      <c r="H448" s="150">
        <v>4.42</v>
      </c>
    </row>
    <row r="449" spans="1:10" ht="11.1">
      <c r="A449" s="122"/>
      <c r="B449" s="153" t="s">
        <v>412</v>
      </c>
      <c r="C449" s="150">
        <v>7036.33</v>
      </c>
      <c r="D449" s="150">
        <v>0.56000000000000005</v>
      </c>
      <c r="E449" s="150">
        <v>0.98</v>
      </c>
      <c r="F449" s="150">
        <v>2.0499999999999998</v>
      </c>
      <c r="G449" s="150">
        <v>3.88</v>
      </c>
      <c r="H449" s="150">
        <v>4.76</v>
      </c>
    </row>
    <row r="450" spans="1:10" ht="11.1">
      <c r="A450" s="122"/>
      <c r="B450" s="153" t="s">
        <v>413</v>
      </c>
      <c r="C450" s="150">
        <v>7063.77</v>
      </c>
      <c r="D450" s="150">
        <v>0.39</v>
      </c>
      <c r="E450" s="150">
        <v>1.4</v>
      </c>
      <c r="F450" s="150">
        <v>1.98</v>
      </c>
      <c r="G450" s="150">
        <v>4.29</v>
      </c>
      <c r="H450" s="150">
        <v>4.87</v>
      </c>
    </row>
    <row r="451" spans="1:10" ht="11.1">
      <c r="A451" s="122"/>
      <c r="B451" s="153" t="s">
        <v>414</v>
      </c>
      <c r="C451" s="150">
        <v>7100.5</v>
      </c>
      <c r="D451" s="150">
        <v>0.52</v>
      </c>
      <c r="E451" s="150">
        <v>1.48</v>
      </c>
      <c r="F451" s="150">
        <v>2.29</v>
      </c>
      <c r="G451" s="150">
        <v>4.83</v>
      </c>
      <c r="H451" s="150">
        <v>4.83</v>
      </c>
    </row>
    <row r="452" spans="1:10" ht="11.1">
      <c r="A452" s="122"/>
      <c r="B452" s="153"/>
      <c r="C452" s="150"/>
      <c r="D452" s="150"/>
      <c r="E452" s="150"/>
      <c r="F452" s="150"/>
      <c r="G452" s="150"/>
      <c r="H452" s="150"/>
    </row>
    <row r="453" spans="1:10" ht="11.1">
      <c r="A453" s="122">
        <v>2025</v>
      </c>
      <c r="B453" s="153" t="s">
        <v>403</v>
      </c>
      <c r="C453" s="150">
        <v>7111.86</v>
      </c>
      <c r="D453" s="150">
        <v>0.16</v>
      </c>
      <c r="E453" s="150">
        <v>1.07</v>
      </c>
      <c r="F453" s="150">
        <v>2.0699999999999998</v>
      </c>
      <c r="G453" s="150">
        <v>0.16</v>
      </c>
      <c r="H453" s="150">
        <v>4.5599999999999996</v>
      </c>
    </row>
    <row r="454" spans="1:10" ht="11.1">
      <c r="A454" s="122"/>
      <c r="B454" s="153" t="s">
        <v>404</v>
      </c>
      <c r="C454" s="150">
        <v>7205.03</v>
      </c>
      <c r="D454" s="150">
        <v>1.31</v>
      </c>
      <c r="E454" s="150">
        <v>2</v>
      </c>
      <c r="F454" s="150">
        <v>3.42</v>
      </c>
      <c r="G454" s="150">
        <v>1.47</v>
      </c>
      <c r="H454" s="150">
        <v>5.0599999999999996</v>
      </c>
    </row>
    <row r="455" spans="1:10" ht="11.1">
      <c r="A455" s="122"/>
      <c r="B455" s="153" t="s">
        <v>405</v>
      </c>
      <c r="C455" s="98">
        <v>7245.38</v>
      </c>
      <c r="D455" s="150">
        <v>0.56000000000000005</v>
      </c>
      <c r="E455" s="150">
        <v>2.04</v>
      </c>
      <c r="F455" s="150">
        <v>3.55</v>
      </c>
      <c r="G455" s="150">
        <v>2.04</v>
      </c>
      <c r="H455" s="150">
        <v>5.48</v>
      </c>
      <c r="J455" s="97">
        <f>C454/C442-1</f>
        <v>4.8898406496300728E-2</v>
      </c>
    </row>
    <row r="456" spans="1:10" ht="11.1">
      <c r="A456" s="122"/>
      <c r="B456" s="153" t="s">
        <v>406</v>
      </c>
      <c r="C456" s="150">
        <v>7276.54</v>
      </c>
      <c r="D456" s="150">
        <v>0.43</v>
      </c>
      <c r="E456" s="150">
        <v>2.3199999999999998</v>
      </c>
      <c r="F456" s="150">
        <v>3.41</v>
      </c>
      <c r="G456" s="150">
        <v>2.48</v>
      </c>
      <c r="H456" s="150">
        <v>5.53</v>
      </c>
      <c r="J456" s="16"/>
    </row>
    <row r="457" spans="1:10" ht="11.1">
      <c r="A457" s="122"/>
      <c r="B457" s="153" t="s">
        <v>407</v>
      </c>
      <c r="C457" s="150">
        <v>7295.46</v>
      </c>
      <c r="D457" s="150">
        <v>0.26</v>
      </c>
      <c r="E457" s="150">
        <v>1.26</v>
      </c>
      <c r="F457" s="150">
        <v>3.28</v>
      </c>
      <c r="G457" s="150">
        <v>2.75</v>
      </c>
      <c r="H457" s="150">
        <v>5.32</v>
      </c>
    </row>
    <row r="458" spans="1:10" ht="11.1">
      <c r="A458" s="122"/>
      <c r="B458" s="153" t="s">
        <v>408</v>
      </c>
      <c r="C458" s="150">
        <v>7312.97</v>
      </c>
      <c r="D458" s="150">
        <v>0.24</v>
      </c>
      <c r="E458" s="150">
        <v>0.93</v>
      </c>
      <c r="F458" s="150">
        <v>2.99</v>
      </c>
      <c r="G458" s="150">
        <v>2.99</v>
      </c>
      <c r="H458" s="150">
        <v>5.35</v>
      </c>
    </row>
    <row r="459" spans="1:10" ht="11.1">
      <c r="A459" s="122"/>
      <c r="B459" s="153" t="s">
        <v>409</v>
      </c>
      <c r="C459" s="150">
        <v>7331.98</v>
      </c>
      <c r="D459" s="150">
        <v>0.26</v>
      </c>
      <c r="E459" s="150">
        <v>0.76</v>
      </c>
      <c r="F459" s="150">
        <v>3.1</v>
      </c>
      <c r="G459" s="150">
        <v>3.26</v>
      </c>
      <c r="H459" s="150">
        <v>5.23</v>
      </c>
    </row>
    <row r="460" spans="1:10" ht="11.1">
      <c r="A460" s="122"/>
      <c r="B460" s="153" t="s">
        <v>410</v>
      </c>
      <c r="C460" s="150">
        <v>7323.91</v>
      </c>
      <c r="D460" s="150">
        <v>-0.11</v>
      </c>
      <c r="E460" s="150">
        <v>0.39</v>
      </c>
      <c r="F460" s="150">
        <v>1.65</v>
      </c>
      <c r="G460" s="150">
        <v>3.15</v>
      </c>
      <c r="H460" s="150">
        <v>5.13</v>
      </c>
    </row>
    <row r="461" spans="1:10" ht="11.1">
      <c r="A461" s="122"/>
      <c r="B461" s="153" t="s">
        <v>411</v>
      </c>
      <c r="C461" s="150">
        <v>7359.06</v>
      </c>
      <c r="D461" s="150">
        <v>0.48</v>
      </c>
      <c r="E461" s="150">
        <v>0.63</v>
      </c>
      <c r="F461" s="150">
        <v>1.57</v>
      </c>
      <c r="G461" s="150">
        <v>3.64</v>
      </c>
      <c r="H461" s="150">
        <v>5.17</v>
      </c>
    </row>
    <row r="462" spans="1:10" ht="11.1">
      <c r="A462" s="122"/>
      <c r="B462" s="153" t="s">
        <v>412</v>
      </c>
      <c r="C462" s="150">
        <v>7365.68</v>
      </c>
      <c r="D462" s="150">
        <v>0.09</v>
      </c>
      <c r="E462" s="150">
        <v>0.46</v>
      </c>
      <c r="F462" s="150">
        <v>1.23</v>
      </c>
      <c r="G462" s="150">
        <v>3.73</v>
      </c>
      <c r="H462" s="150">
        <v>4.68</v>
      </c>
    </row>
    <row r="463" spans="1:10" ht="11.1">
      <c r="A463" s="122"/>
      <c r="B463" s="153" t="s">
        <v>413</v>
      </c>
      <c r="C463" s="150">
        <v>7378.94</v>
      </c>
      <c r="D463" s="150">
        <v>0.18</v>
      </c>
      <c r="E463" s="150">
        <v>0.75</v>
      </c>
      <c r="F463" s="150">
        <v>1.1399999999999999</v>
      </c>
      <c r="G463" s="150">
        <v>3.92</v>
      </c>
      <c r="H463" s="150">
        <v>4.46</v>
      </c>
    </row>
    <row r="464" spans="1:10" ht="11.1">
      <c r="A464" s="122"/>
      <c r="B464" s="153" t="s">
        <v>414</v>
      </c>
      <c r="C464" s="150">
        <v>7403.29</v>
      </c>
      <c r="D464" s="150">
        <v>0.33</v>
      </c>
      <c r="E464" s="150">
        <v>0.6</v>
      </c>
      <c r="F464" s="150">
        <v>1.24</v>
      </c>
      <c r="G464" s="150">
        <v>4.26</v>
      </c>
      <c r="H464" s="150">
        <v>4.26</v>
      </c>
    </row>
    <row r="465" spans="1:10" ht="11.1" hidden="1">
      <c r="A465" s="122"/>
      <c r="B465" s="153"/>
      <c r="C465" s="150"/>
      <c r="D465" s="150"/>
      <c r="E465" s="150"/>
      <c r="F465" s="150"/>
      <c r="G465" s="150"/>
      <c r="H465" s="150"/>
    </row>
    <row r="466" spans="1:10" ht="11.1">
      <c r="A466" s="122">
        <v>2026</v>
      </c>
      <c r="B466" s="153" t="s">
        <v>403</v>
      </c>
      <c r="C466" s="150">
        <v>7427.72</v>
      </c>
      <c r="D466" s="150">
        <v>0.33</v>
      </c>
      <c r="E466" s="150">
        <v>0.84</v>
      </c>
      <c r="F466" s="150">
        <v>1.31</v>
      </c>
      <c r="G466" s="150">
        <v>0.33</v>
      </c>
      <c r="H466" s="150">
        <v>4.4400000000000004</v>
      </c>
    </row>
    <row r="467" spans="1:10" ht="11.1">
      <c r="A467" s="122"/>
      <c r="B467" s="153" t="s">
        <v>404</v>
      </c>
      <c r="C467" s="150">
        <v>7479.71</v>
      </c>
      <c r="D467" s="150">
        <v>0.7</v>
      </c>
      <c r="E467" s="150">
        <v>1.37</v>
      </c>
      <c r="F467" s="150">
        <v>2.13</v>
      </c>
      <c r="G467" s="150">
        <v>1.03</v>
      </c>
      <c r="H467" s="150">
        <v>3.81</v>
      </c>
    </row>
    <row r="468" spans="1:10" ht="11.1">
      <c r="A468" s="122"/>
      <c r="B468" s="153" t="s">
        <v>405</v>
      </c>
      <c r="C468" s="98">
        <v>7545.53</v>
      </c>
      <c r="D468" s="150">
        <v>0.88</v>
      </c>
      <c r="E468" s="150">
        <v>1.92</v>
      </c>
      <c r="F468" s="150">
        <v>2.5299999999999998</v>
      </c>
      <c r="G468" s="150">
        <v>1.92</v>
      </c>
      <c r="H468" s="150">
        <v>4.1399999999999997</v>
      </c>
      <c r="J468" s="97">
        <f>C468/C455-1</f>
        <v>4.1426398615393545E-2</v>
      </c>
    </row>
    <row r="469" spans="1:10" ht="11.45" thickBot="1">
      <c r="A469" s="155"/>
      <c r="B469" s="156"/>
      <c r="C469" s="157"/>
      <c r="D469" s="157"/>
      <c r="E469" s="157"/>
      <c r="F469" s="157"/>
      <c r="G469" s="157"/>
      <c r="H469" s="158"/>
    </row>
    <row r="470" spans="1:10" ht="11.1" thickTop="1">
      <c r="A470" s="128" t="s">
        <v>418</v>
      </c>
    </row>
    <row r="471" spans="1:10">
      <c r="A471" s="23" t="s">
        <v>419</v>
      </c>
      <c r="E471" s="16"/>
    </row>
  </sheetData>
  <mergeCells count="15">
    <mergeCell ref="A367:H367"/>
    <mergeCell ref="D370:H370"/>
    <mergeCell ref="A75:H75"/>
    <mergeCell ref="A2:H2"/>
    <mergeCell ref="D78:H78"/>
    <mergeCell ref="A147:H147"/>
    <mergeCell ref="D5:H5"/>
    <mergeCell ref="A74:H74"/>
    <mergeCell ref="D297:H297"/>
    <mergeCell ref="D151:H151"/>
    <mergeCell ref="A220:H220"/>
    <mergeCell ref="D224:H224"/>
    <mergeCell ref="A148:H148"/>
    <mergeCell ref="A294:H294"/>
    <mergeCell ref="A221:H221"/>
  </mergeCells>
  <pageMargins left="0.78740157499999996" right="0.78740157499999996" top="0.984251969" bottom="0.984251969" header="0.49212598499999999" footer="0.49212598499999999"/>
  <pageSetup paperSize="9" scale="81" orientation="portrait" r:id="rId1"/>
  <headerFooter alignWithMargins="0"/>
  <rowBreaks count="5" manualBreakCount="5">
    <brk id="73" max="7" man="1"/>
    <brk id="146" max="7" man="1"/>
    <brk id="219" max="7" man="1"/>
    <brk id="292" max="7" man="1"/>
    <brk id="365" max="7" man="1"/>
  </rowBreaks>
  <colBreaks count="1" manualBreakCount="1">
    <brk id="8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8214fd-7dda-41db-b3a3-dc90ff96a925">
      <Terms xmlns="http://schemas.microsoft.com/office/infopath/2007/PartnerControls"/>
    </lcf76f155ced4ddcb4097134ff3c332f>
    <TaxCatchAll xmlns="a609f953-7705-415a-9b62-b20e5e4d79a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38D39F353472445AC8669965EF6ABF6" ma:contentTypeVersion="18" ma:contentTypeDescription="Crie um novo documento." ma:contentTypeScope="" ma:versionID="6e601203d33b9e8bc252d11511e27124">
  <xsd:schema xmlns:xsd="http://www.w3.org/2001/XMLSchema" xmlns:xs="http://www.w3.org/2001/XMLSchema" xmlns:p="http://schemas.microsoft.com/office/2006/metadata/properties" xmlns:ns2="fc8214fd-7dda-41db-b3a3-dc90ff96a925" xmlns:ns3="a609f953-7705-415a-9b62-b20e5e4d79a2" targetNamespace="http://schemas.microsoft.com/office/2006/metadata/properties" ma:root="true" ma:fieldsID="0b69c49b4c229117d526b05881def64b" ns2:_="" ns3:_="">
    <xsd:import namespace="fc8214fd-7dda-41db-b3a3-dc90ff96a925"/>
    <xsd:import namespace="a609f953-7705-415a-9b62-b20e5e4d79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8214fd-7dda-41db-b3a3-dc90ff96a9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4002aa79-1fc5-44a4-a23c-c8d49ef834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09f953-7705-415a-9b62-b20e5e4d79a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6205711-a8ba-4585-85f6-9ba65f7a958d}" ma:internalName="TaxCatchAll" ma:showField="CatchAllData" ma:web="a609f953-7705-415a-9b62-b20e5e4d79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EA1B03-15F0-4D1D-8916-EC5B12E81A04}"/>
</file>

<file path=customXml/itemProps2.xml><?xml version="1.0" encoding="utf-8"?>
<ds:datastoreItem xmlns:ds="http://schemas.openxmlformats.org/officeDocument/2006/customXml" ds:itemID="{686BAF1C-5F02-4054-A9F9-0B50BE1CEFAC}"/>
</file>

<file path=customXml/itemProps3.xml><?xml version="1.0" encoding="utf-8"?>
<ds:datastoreItem xmlns:ds="http://schemas.openxmlformats.org/officeDocument/2006/customXml" ds:itemID="{9A54F30D-7B1A-45CA-9995-BDA47F3574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Augusto Kiyoshi Nishi</dc:creator>
  <cp:keywords/>
  <dc:description/>
  <cp:lastModifiedBy>Hermeson Jose Alves Rodrigues</cp:lastModifiedBy>
  <cp:revision/>
  <dcterms:created xsi:type="dcterms:W3CDTF">2017-07-14T19:56:30Z</dcterms:created>
  <dcterms:modified xsi:type="dcterms:W3CDTF">2026-04-28T20:39:31Z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0x010100E38D39F353472445AC8669965EF6ABF6</vt:lpwstr>
  </property>
  <property fmtid="{D5CDD505-2E9C-101B-9397-08002B2CF9AE}" pid="3" name="MediaServiceImageTags">
    <vt:lpwstr/>
  </property>
  <property fmtid="{D5CDD505-2E9C-101B-9397-08002B2CF9AE}" pid="4" name="Order">
    <vt:r8>58947800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